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09FC91DAFAFE48BCB8863DA7BB682B04" descr="微信图片_20250213112141"/>
        <xdr:cNvPicPr/>
      </xdr:nvPicPr>
      <xdr:blipFill>
        <a:blip r:embed="rId1"/>
        <a:stretch>
          <a:fillRect/>
        </a:stretch>
      </xdr:blipFill>
      <xdr:spPr>
        <a:xfrm>
          <a:off x="0" y="0"/>
          <a:ext cx="6062345" cy="10058400"/>
        </a:xfrm>
        <a:prstGeom prst="rect">
          <a:avLst/>
        </a:prstGeom>
      </xdr:spPr>
    </xdr:pic>
  </etc:cellImage>
  <etc:cellImage>
    <xdr:pic>
      <xdr:nvPicPr>
        <xdr:cNvPr id="3" name="ID_E512B58CB87744CE9AC7ED98217E85EA" descr="微信图片_20250213112600"/>
        <xdr:cNvPicPr/>
      </xdr:nvPicPr>
      <xdr:blipFill>
        <a:blip r:embed="rId2"/>
        <a:stretch>
          <a:fillRect/>
        </a:stretch>
      </xdr:blipFill>
      <xdr:spPr>
        <a:xfrm>
          <a:off x="0" y="0"/>
          <a:ext cx="9973310" cy="10058400"/>
        </a:xfrm>
        <a:prstGeom prst="rect">
          <a:avLst/>
        </a:prstGeom>
      </xdr:spPr>
    </xdr:pic>
  </etc:cellImage>
  <etc:cellImage>
    <xdr:pic>
      <xdr:nvPicPr>
        <xdr:cNvPr id="5" name="ID_5FC34083FA8E41FDBFD9F2B346B525D5" descr="微信图片_20250213113255"/>
        <xdr:cNvPicPr/>
      </xdr:nvPicPr>
      <xdr:blipFill>
        <a:blip r:embed="rId3"/>
        <a:stretch>
          <a:fillRect/>
        </a:stretch>
      </xdr:blipFill>
      <xdr:spPr>
        <a:xfrm>
          <a:off x="0" y="0"/>
          <a:ext cx="6062345" cy="10058400"/>
        </a:xfrm>
        <a:prstGeom prst="rect">
          <a:avLst/>
        </a:prstGeom>
      </xdr:spPr>
    </xdr:pic>
  </etc:cellImage>
  <etc:cellImage>
    <xdr:pic>
      <xdr:nvPicPr>
        <xdr:cNvPr id="6" name="ID_3A94EE26AC664ADF85BA31AE158D2183" descr="微信图片_20250213113526"/>
        <xdr:cNvPicPr/>
      </xdr:nvPicPr>
      <xdr:blipFill>
        <a:blip r:embed="rId4"/>
        <a:stretch>
          <a:fillRect/>
        </a:stretch>
      </xdr:blipFill>
      <xdr:spPr>
        <a:xfrm>
          <a:off x="0" y="0"/>
          <a:ext cx="6062345" cy="10058400"/>
        </a:xfrm>
        <a:prstGeom prst="rect">
          <a:avLst/>
        </a:prstGeom>
      </xdr:spPr>
    </xdr:pic>
  </etc:cellImage>
  <etc:cellImage>
    <xdr:pic>
      <xdr:nvPicPr>
        <xdr:cNvPr id="7" name="ID_218B4509DAB244EEBCB209F49560D094" descr="微信图片_20250213121042"/>
        <xdr:cNvPicPr/>
      </xdr:nvPicPr>
      <xdr:blipFill>
        <a:blip r:embed="rId5"/>
        <a:stretch>
          <a:fillRect/>
        </a:stretch>
      </xdr:blipFill>
      <xdr:spPr>
        <a:xfrm>
          <a:off x="0" y="0"/>
          <a:ext cx="7620000" cy="7620000"/>
        </a:xfrm>
        <a:prstGeom prst="rect">
          <a:avLst/>
        </a:prstGeom>
      </xdr:spPr>
    </xdr:pic>
  </etc:cellImage>
  <etc:cellImage>
    <xdr:pic>
      <xdr:nvPicPr>
        <xdr:cNvPr id="8" name="ID_D760615BE95F4E1D875511ED92E04101" descr="微信图片_20250213150240"/>
        <xdr:cNvPicPr/>
      </xdr:nvPicPr>
      <xdr:blipFill>
        <a:blip r:embed="rId6"/>
        <a:stretch>
          <a:fillRect/>
        </a:stretch>
      </xdr:blipFill>
      <xdr:spPr>
        <a:xfrm>
          <a:off x="0" y="0"/>
          <a:ext cx="6062345" cy="10058400"/>
        </a:xfrm>
        <a:prstGeom prst="rect">
          <a:avLst/>
        </a:prstGeom>
      </xdr:spPr>
    </xdr:pic>
  </etc:cellImage>
  <etc:cellImage>
    <xdr:pic>
      <xdr:nvPicPr>
        <xdr:cNvPr id="9" name="ID_41AFE55D86174770A3FF159746DB2DF7" descr="微信图片_20250213150518"/>
        <xdr:cNvPicPr/>
      </xdr:nvPicPr>
      <xdr:blipFill>
        <a:blip r:embed="rId7"/>
        <a:stretch>
          <a:fillRect/>
        </a:stretch>
      </xdr:blipFill>
      <xdr:spPr>
        <a:xfrm>
          <a:off x="0" y="0"/>
          <a:ext cx="6062345" cy="10058400"/>
        </a:xfrm>
        <a:prstGeom prst="rect">
          <a:avLst/>
        </a:prstGeom>
      </xdr:spPr>
    </xdr:pic>
  </etc:cellImage>
  <etc:cellImage>
    <xdr:pic>
      <xdr:nvPicPr>
        <xdr:cNvPr id="10" name="ID_131AE795AF534357A77432262A63A89E" descr="微信图片_20250213160551"/>
        <xdr:cNvPicPr/>
      </xdr:nvPicPr>
      <xdr:blipFill>
        <a:blip r:embed="rId8"/>
        <a:stretch>
          <a:fillRect/>
        </a:stretch>
      </xdr:blipFill>
      <xdr:spPr>
        <a:xfrm>
          <a:off x="0" y="0"/>
          <a:ext cx="7620000" cy="7620000"/>
        </a:xfrm>
        <a:prstGeom prst="rect">
          <a:avLst/>
        </a:prstGeom>
      </xdr:spPr>
    </xdr:pic>
  </etc:cellImage>
  <etc:cellImage>
    <xdr:pic>
      <xdr:nvPicPr>
        <xdr:cNvPr id="12" name="ID_F51A9AFDDCD947908577815654B40D3F" descr="微信图片_20250213160841"/>
        <xdr:cNvPicPr/>
      </xdr:nvPicPr>
      <xdr:blipFill>
        <a:blip r:embed="rId9"/>
        <a:stretch>
          <a:fillRect/>
        </a:stretch>
      </xdr:blipFill>
      <xdr:spPr>
        <a:xfrm>
          <a:off x="0" y="0"/>
          <a:ext cx="6062345" cy="10058400"/>
        </a:xfrm>
        <a:prstGeom prst="rect">
          <a:avLst/>
        </a:prstGeom>
      </xdr:spPr>
    </xdr:pic>
  </etc:cellImage>
  <etc:cellImage>
    <xdr:pic>
      <xdr:nvPicPr>
        <xdr:cNvPr id="13" name="ID_8D0932AF51E74E38B9B1D874DCE1A6F9" descr="微信图片_20250213161337"/>
        <xdr:cNvPicPr/>
      </xdr:nvPicPr>
      <xdr:blipFill>
        <a:blip r:embed="rId10"/>
        <a:stretch>
          <a:fillRect/>
        </a:stretch>
      </xdr:blipFill>
      <xdr:spPr>
        <a:xfrm>
          <a:off x="0" y="0"/>
          <a:ext cx="6062345" cy="10058400"/>
        </a:xfrm>
        <a:prstGeom prst="rect">
          <a:avLst/>
        </a:prstGeom>
      </xdr:spPr>
    </xdr:pic>
  </etc:cellImage>
  <etc:cellImage>
    <xdr:pic>
      <xdr:nvPicPr>
        <xdr:cNvPr id="14" name="ID_31B733C7792248D4B377C57FB0E825A0" descr="微信图片_20250429160922"/>
        <xdr:cNvPicPr/>
      </xdr:nvPicPr>
      <xdr:blipFill>
        <a:blip r:embed="rId11"/>
        <a:stretch>
          <a:fillRect/>
        </a:stretch>
      </xdr:blipFill>
      <xdr:spPr>
        <a:xfrm>
          <a:off x="0" y="0"/>
          <a:ext cx="4639310" cy="10058400"/>
        </a:xfrm>
        <a:prstGeom prst="rect">
          <a:avLst/>
        </a:prstGeom>
      </xdr:spPr>
    </xdr:pic>
  </etc:cellImage>
  <etc:cellImage>
    <xdr:pic>
      <xdr:nvPicPr>
        <xdr:cNvPr id="4" name="ID_F3F26C074B7D414DA2ADE38A535B7AF4" descr="微信图片_20250429160930"/>
        <xdr:cNvPicPr/>
      </xdr:nvPicPr>
      <xdr:blipFill>
        <a:blip r:embed="rId12"/>
        <a:stretch>
          <a:fillRect/>
        </a:stretch>
      </xdr:blipFill>
      <xdr:spPr>
        <a:xfrm>
          <a:off x="0" y="0"/>
          <a:ext cx="4639310" cy="10058400"/>
        </a:xfrm>
        <a:prstGeom prst="rect">
          <a:avLst/>
        </a:prstGeom>
      </xdr:spPr>
    </xdr:pic>
  </etc:cellImage>
  <etc:cellImage>
    <xdr:pic>
      <xdr:nvPicPr>
        <xdr:cNvPr id="17" name="ID_3FDD5694CAD8489692A610096F043B18" descr="微信图片_20250429161834"/>
        <xdr:cNvPicPr/>
      </xdr:nvPicPr>
      <xdr:blipFill>
        <a:blip r:embed="rId13"/>
        <a:stretch>
          <a:fillRect/>
        </a:stretch>
      </xdr:blipFill>
      <xdr:spPr>
        <a:xfrm>
          <a:off x="0" y="0"/>
          <a:ext cx="4639310" cy="10058400"/>
        </a:xfrm>
        <a:prstGeom prst="rect">
          <a:avLst/>
        </a:prstGeom>
      </xdr:spPr>
    </xdr:pic>
  </etc:cellImage>
  <etc:cellImage>
    <xdr:pic>
      <xdr:nvPicPr>
        <xdr:cNvPr id="16" name="ID_DADAFED51F7B4BD3A10DF7E90111155E" descr="微信图片_20250429161831"/>
        <xdr:cNvPicPr/>
      </xdr:nvPicPr>
      <xdr:blipFill>
        <a:blip r:embed="rId14"/>
        <a:stretch>
          <a:fillRect/>
        </a:stretch>
      </xdr:blipFill>
      <xdr:spPr>
        <a:xfrm>
          <a:off x="0" y="0"/>
          <a:ext cx="4639310" cy="10058400"/>
        </a:xfrm>
        <a:prstGeom prst="rect">
          <a:avLst/>
        </a:prstGeom>
      </xdr:spPr>
    </xdr:pic>
  </etc:cellImage>
  <etc:cellImage>
    <xdr:pic>
      <xdr:nvPicPr>
        <xdr:cNvPr id="15" name="ID_9712416CD7FE472288DE09134A7386AD" descr="微信图片_20250429161350"/>
        <xdr:cNvPicPr/>
      </xdr:nvPicPr>
      <xdr:blipFill>
        <a:blip r:embed="rId15"/>
        <a:stretch>
          <a:fillRect/>
        </a:stretch>
      </xdr:blipFill>
      <xdr:spPr>
        <a:xfrm>
          <a:off x="0" y="0"/>
          <a:ext cx="4639310" cy="10058400"/>
        </a:xfrm>
        <a:prstGeom prst="rect">
          <a:avLst/>
        </a:prstGeom>
      </xdr:spPr>
    </xdr:pic>
  </etc:cellImage>
  <etc:cellImage>
    <xdr:pic>
      <xdr:nvPicPr>
        <xdr:cNvPr id="20" name="ID_ACEDFF9A5AB04992B115F6DC05730583" descr="微信图片_20250429170010"/>
        <xdr:cNvPicPr/>
      </xdr:nvPicPr>
      <xdr:blipFill>
        <a:blip r:embed="rId16"/>
        <a:stretch>
          <a:fillRect/>
        </a:stretch>
      </xdr:blipFill>
      <xdr:spPr>
        <a:xfrm>
          <a:off x="0" y="0"/>
          <a:ext cx="4639310" cy="10058400"/>
        </a:xfrm>
        <a:prstGeom prst="rect">
          <a:avLst/>
        </a:prstGeom>
      </xdr:spPr>
    </xdr:pic>
  </etc:cellImage>
  <etc:cellImage>
    <xdr:pic>
      <xdr:nvPicPr>
        <xdr:cNvPr id="22" name="ID_44F704F0E4994DBB8FC88E2DC86556FE" descr="微信图片_20250429170430"/>
        <xdr:cNvPicPr/>
      </xdr:nvPicPr>
      <xdr:blipFill>
        <a:blip r:embed="rId17"/>
        <a:stretch>
          <a:fillRect/>
        </a:stretch>
      </xdr:blipFill>
      <xdr:spPr>
        <a:xfrm>
          <a:off x="0" y="0"/>
          <a:ext cx="4639310" cy="10058400"/>
        </a:xfrm>
        <a:prstGeom prst="rect">
          <a:avLst/>
        </a:prstGeom>
      </xdr:spPr>
    </xdr:pic>
  </etc:cellImage>
  <etc:cellImage>
    <xdr:pic>
      <xdr:nvPicPr>
        <xdr:cNvPr id="18" name="ID_B14548EF547A479CBC8B391ECDE4B42B" descr="微信图片_20250429162156"/>
        <xdr:cNvPicPr/>
      </xdr:nvPicPr>
      <xdr:blipFill>
        <a:blip r:embed="rId18"/>
        <a:stretch>
          <a:fillRect/>
        </a:stretch>
      </xdr:blipFill>
      <xdr:spPr>
        <a:xfrm>
          <a:off x="0" y="0"/>
          <a:ext cx="4639310" cy="10058400"/>
        </a:xfrm>
        <a:prstGeom prst="rect">
          <a:avLst/>
        </a:prstGeom>
      </xdr:spPr>
    </xdr:pic>
  </etc:cellImage>
  <etc:cellImage>
    <xdr:pic>
      <xdr:nvPicPr>
        <xdr:cNvPr id="19" name="ID_E9A4E3E46C82457C9E2C01C862AE3088" descr="微信图片_20250429165858"/>
        <xdr:cNvPicPr/>
      </xdr:nvPicPr>
      <xdr:blipFill>
        <a:blip r:embed="rId19"/>
        <a:stretch>
          <a:fillRect/>
        </a:stretch>
      </xdr:blipFill>
      <xdr:spPr>
        <a:xfrm>
          <a:off x="0" y="0"/>
          <a:ext cx="5801360" cy="10058400"/>
        </a:xfrm>
        <a:prstGeom prst="rect">
          <a:avLst/>
        </a:prstGeom>
      </xdr:spPr>
    </xdr:pic>
  </etc:cellImage>
  <etc:cellImage>
    <xdr:pic>
      <xdr:nvPicPr>
        <xdr:cNvPr id="21" name="ID_3BD1D9A601034FAC98D60B94B5462A40" descr="微信图片_20250429170207"/>
        <xdr:cNvPicPr/>
      </xdr:nvPicPr>
      <xdr:blipFill>
        <a:blip r:embed="rId20"/>
        <a:stretch>
          <a:fillRect/>
        </a:stretch>
      </xdr:blipFill>
      <xdr:spPr>
        <a:xfrm>
          <a:off x="0" y="0"/>
          <a:ext cx="4639310" cy="10058400"/>
        </a:xfrm>
        <a:prstGeom prst="rect">
          <a:avLst/>
        </a:prstGeom>
      </xdr:spPr>
    </xdr:pic>
  </etc:cellImage>
  <etc:cellImage>
    <xdr:pic>
      <xdr:nvPicPr>
        <xdr:cNvPr id="11" name="ID_4C2A2985A6AC4E5599A5635CC39C739D" descr="微信图片_20250507200133"/>
        <xdr:cNvPicPr>
          <a:picLocks noChangeAspect="1"/>
        </xdr:cNvPicPr>
      </xdr:nvPicPr>
      <xdr:blipFill>
        <a:blip r:embed="rId21"/>
        <a:srcRect t="26579" b="23323"/>
        <a:stretch>
          <a:fillRect/>
        </a:stretch>
      </xdr:blipFill>
      <xdr:spPr>
        <a:xfrm>
          <a:off x="8677275" y="3986530"/>
          <a:ext cx="1937385" cy="2109470"/>
        </a:xfrm>
        <a:prstGeom prst="rect">
          <a:avLst/>
        </a:prstGeom>
      </xdr:spPr>
    </xdr:pic>
  </etc:cellImage>
  <etc:cellImage>
    <xdr:pic>
      <xdr:nvPicPr>
        <xdr:cNvPr id="64" name="ID_CEF59F1102D44DBC9179382EE4BEC67B" descr="upload_post_object_v2_4099507479"/>
        <xdr:cNvPicPr/>
      </xdr:nvPicPr>
      <xdr:blipFill>
        <a:blip r:embed="rId22"/>
        <a:stretch>
          <a:fillRect/>
        </a:stretch>
      </xdr:blipFill>
      <xdr:spPr>
        <a:xfrm>
          <a:off x="0" y="0"/>
          <a:ext cx="2540000" cy="2540000"/>
        </a:xfrm>
        <a:prstGeom prst="rect">
          <a:avLst/>
        </a:prstGeom>
      </xdr:spPr>
    </xdr:pic>
  </etc:cellImage>
  <etc:cellImage>
    <xdr:pic>
      <xdr:nvPicPr>
        <xdr:cNvPr id="46" name="ID_8CBE5228BB92401381E8C17F818CDE42" descr="upload_post_object_v2_3745447371"/>
        <xdr:cNvPicPr/>
      </xdr:nvPicPr>
      <xdr:blipFill>
        <a:blip r:embed="rId23"/>
        <a:stretch>
          <a:fillRect/>
        </a:stretch>
      </xdr:blipFill>
      <xdr:spPr>
        <a:xfrm>
          <a:off x="0" y="0"/>
          <a:ext cx="3714750" cy="3721100"/>
        </a:xfrm>
        <a:prstGeom prst="rect">
          <a:avLst/>
        </a:prstGeom>
      </xdr:spPr>
    </xdr:pic>
  </etc:cellImage>
  <etc:cellImage>
    <xdr:pic>
      <xdr:nvPicPr>
        <xdr:cNvPr id="65" name="ID_EC7F1E5F08A34C7DB3DFDE1B5FC2396A" descr="upload_post_object_v2_2937399556"/>
        <xdr:cNvPicPr/>
      </xdr:nvPicPr>
      <xdr:blipFill>
        <a:blip r:embed="rId24"/>
        <a:stretch>
          <a:fillRect/>
        </a:stretch>
      </xdr:blipFill>
      <xdr:spPr>
        <a:xfrm>
          <a:off x="0" y="0"/>
          <a:ext cx="2540000" cy="2540000"/>
        </a:xfrm>
        <a:prstGeom prst="rect">
          <a:avLst/>
        </a:prstGeom>
      </xdr:spPr>
    </xdr:pic>
  </etc:cellImage>
  <etc:cellImage>
    <xdr:pic>
      <xdr:nvPicPr>
        <xdr:cNvPr id="44" name="ID_1219AF143A04450AAE790FEF9824526D" descr="upload_post_object_v2_358347561"/>
        <xdr:cNvPicPr/>
      </xdr:nvPicPr>
      <xdr:blipFill>
        <a:blip r:embed="rId25"/>
        <a:stretch>
          <a:fillRect/>
        </a:stretch>
      </xdr:blipFill>
      <xdr:spPr>
        <a:xfrm>
          <a:off x="0" y="0"/>
          <a:ext cx="3111500" cy="3152775"/>
        </a:xfrm>
        <a:prstGeom prst="rect">
          <a:avLst/>
        </a:prstGeom>
      </xdr:spPr>
    </xdr:pic>
  </etc:cellImage>
  <etc:cellImage>
    <xdr:pic>
      <xdr:nvPicPr>
        <xdr:cNvPr id="23" name="ID_BA7555F560824527A88929CC0C059DAA" descr="upload_post_object_v2_3039165778"/>
        <xdr:cNvPicPr/>
      </xdr:nvPicPr>
      <xdr:blipFill>
        <a:blip r:embed="rId26"/>
        <a:stretch>
          <a:fillRect/>
        </a:stretch>
      </xdr:blipFill>
      <xdr:spPr>
        <a:xfrm>
          <a:off x="0" y="0"/>
          <a:ext cx="5080000" cy="5080000"/>
        </a:xfrm>
        <a:prstGeom prst="rect">
          <a:avLst/>
        </a:prstGeom>
      </xdr:spPr>
    </xdr:pic>
  </etc:cellImage>
  <etc:cellImage>
    <xdr:pic>
      <xdr:nvPicPr>
        <xdr:cNvPr id="43" name="ID_B662FBD8A5324B928496B6123AD8F8FF" descr="upload_post_object_v2_3215323775"/>
        <xdr:cNvPicPr/>
      </xdr:nvPicPr>
      <xdr:blipFill>
        <a:blip r:embed="rId27"/>
        <a:stretch>
          <a:fillRect/>
        </a:stretch>
      </xdr:blipFill>
      <xdr:spPr>
        <a:xfrm>
          <a:off x="0" y="0"/>
          <a:ext cx="2339975" cy="3057525"/>
        </a:xfrm>
        <a:prstGeom prst="rect">
          <a:avLst/>
        </a:prstGeom>
      </xdr:spPr>
    </xdr:pic>
  </etc:cellImage>
  <etc:cellImage>
    <xdr:pic>
      <xdr:nvPicPr>
        <xdr:cNvPr id="48" name="ID_A261392F53CB26077A795D67A1365969"/>
        <xdr:cNvPicPr>
          <a:picLocks noChangeAspect="1"/>
        </xdr:cNvPicPr>
      </xdr:nvPicPr>
      <xdr:blipFill>
        <a:blip r:embed="rId28"/>
        <a:stretch>
          <a:fillRect/>
        </a:stretch>
      </xdr:blipFill>
      <xdr:spPr>
        <a:xfrm>
          <a:off x="13376910" y="7905750"/>
          <a:ext cx="11144250" cy="14811375"/>
        </a:xfrm>
        <a:prstGeom prst="rect">
          <a:avLst/>
        </a:prstGeom>
        <a:noFill/>
        <a:ln w="9525">
          <a:noFill/>
        </a:ln>
      </xdr:spPr>
    </xdr:pic>
  </etc:cellImage>
  <etc:cellImage>
    <xdr:pic>
      <xdr:nvPicPr>
        <xdr:cNvPr id="67" name="ID_88FDE5BC518C43738286C4140C23DFD9" descr="upload_post_object_v2_3887493994"/>
        <xdr:cNvPicPr/>
      </xdr:nvPicPr>
      <xdr:blipFill>
        <a:blip r:embed="rId29"/>
        <a:stretch>
          <a:fillRect/>
        </a:stretch>
      </xdr:blipFill>
      <xdr:spPr>
        <a:xfrm>
          <a:off x="0" y="0"/>
          <a:ext cx="2540000" cy="2540000"/>
        </a:xfrm>
        <a:prstGeom prst="rect">
          <a:avLst/>
        </a:prstGeom>
      </xdr:spPr>
    </xdr:pic>
  </etc:cellImage>
  <etc:cellImage>
    <xdr:pic>
      <xdr:nvPicPr>
        <xdr:cNvPr id="25" name="ID_24BA54050D03427AB18401F6F4C4187F" descr="upload_post_object_v2_1213685428"/>
        <xdr:cNvPicPr/>
      </xdr:nvPicPr>
      <xdr:blipFill>
        <a:blip r:embed="rId30"/>
        <a:stretch>
          <a:fillRect/>
        </a:stretch>
      </xdr:blipFill>
      <xdr:spPr>
        <a:xfrm>
          <a:off x="0" y="0"/>
          <a:ext cx="5080000" cy="5080000"/>
        </a:xfrm>
        <a:prstGeom prst="rect">
          <a:avLst/>
        </a:prstGeom>
      </xdr:spPr>
    </xdr:pic>
  </etc:cellImage>
  <etc:cellImage>
    <xdr:pic>
      <xdr:nvPicPr>
        <xdr:cNvPr id="24" name="ID_0EF1630C0B3341BFB305ED29E40A7C52" descr="upload_post_object_v2_1190925849"/>
        <xdr:cNvPicPr/>
      </xdr:nvPicPr>
      <xdr:blipFill>
        <a:blip r:embed="rId31"/>
        <a:stretch>
          <a:fillRect/>
        </a:stretch>
      </xdr:blipFill>
      <xdr:spPr>
        <a:xfrm>
          <a:off x="0" y="0"/>
          <a:ext cx="6096000" cy="6096000"/>
        </a:xfrm>
        <a:prstGeom prst="rect">
          <a:avLst/>
        </a:prstGeom>
      </xdr:spPr>
    </xdr:pic>
  </etc:cellImage>
  <etc:cellImage>
    <xdr:pic>
      <xdr:nvPicPr>
        <xdr:cNvPr id="45" name="ID_1128414A678F4D06AB9F756CE745F82A" descr="upload_post_object_v2_3249490261"/>
        <xdr:cNvPicPr/>
      </xdr:nvPicPr>
      <xdr:blipFill>
        <a:blip r:embed="rId32"/>
        <a:stretch>
          <a:fillRect/>
        </a:stretch>
      </xdr:blipFill>
      <xdr:spPr>
        <a:xfrm>
          <a:off x="0" y="0"/>
          <a:ext cx="3711575" cy="3708400"/>
        </a:xfrm>
        <a:prstGeom prst="rect">
          <a:avLst/>
        </a:prstGeom>
      </xdr:spPr>
    </xdr:pic>
  </etc:cellImage>
  <etc:cellImage>
    <xdr:pic>
      <xdr:nvPicPr>
        <xdr:cNvPr id="93" name="ID_D6589FDB00874C57A7FD1D8E3A7F1E61" descr="upload_post_object_v2_2764291784"/>
        <xdr:cNvPicPr/>
      </xdr:nvPicPr>
      <xdr:blipFill>
        <a:blip r:embed="rId33"/>
        <a:stretch>
          <a:fillRect/>
        </a:stretch>
      </xdr:blipFill>
      <xdr:spPr>
        <a:xfrm>
          <a:off x="0" y="0"/>
          <a:ext cx="5080000" cy="5080000"/>
        </a:xfrm>
        <a:prstGeom prst="rect">
          <a:avLst/>
        </a:prstGeom>
      </xdr:spPr>
    </xdr:pic>
  </etc:cellImage>
  <etc:cellImage>
    <xdr:pic>
      <xdr:nvPicPr>
        <xdr:cNvPr id="49" name="ID_C9982727D28713FF087A5D670DCC1EA3"/>
        <xdr:cNvPicPr>
          <a:picLocks noChangeAspect="1"/>
        </xdr:cNvPicPr>
      </xdr:nvPicPr>
      <xdr:blipFill>
        <a:blip r:embed="rId34"/>
        <a:stretch>
          <a:fillRect/>
        </a:stretch>
      </xdr:blipFill>
      <xdr:spPr>
        <a:xfrm>
          <a:off x="13376910" y="9429750"/>
          <a:ext cx="11144250" cy="11182350"/>
        </a:xfrm>
        <a:prstGeom prst="rect">
          <a:avLst/>
        </a:prstGeom>
        <a:noFill/>
        <a:ln w="9525">
          <a:noFill/>
        </a:ln>
      </xdr:spPr>
    </xdr:pic>
  </etc:cellImage>
  <etc:cellImage>
    <xdr:pic>
      <xdr:nvPicPr>
        <xdr:cNvPr id="26" name="ID_2815A74F2EBD4151A678F4C900D3E777" descr="upload_post_object_v2_685406846"/>
        <xdr:cNvPicPr/>
      </xdr:nvPicPr>
      <xdr:blipFill>
        <a:blip r:embed="rId35"/>
        <a:stretch>
          <a:fillRect/>
        </a:stretch>
      </xdr:blipFill>
      <xdr:spPr>
        <a:xfrm>
          <a:off x="0" y="0"/>
          <a:ext cx="6096000" cy="6096000"/>
        </a:xfrm>
        <a:prstGeom prst="rect">
          <a:avLst/>
        </a:prstGeom>
      </xdr:spPr>
    </xdr:pic>
  </etc:cellImage>
  <etc:cellImage>
    <xdr:pic>
      <xdr:nvPicPr>
        <xdr:cNvPr id="27" name="ID_B9CC1FD72ECA440FBE86DCB8D6814BE8" descr="upload_post_object_v2_2739493915"/>
        <xdr:cNvPicPr/>
      </xdr:nvPicPr>
      <xdr:blipFill>
        <a:blip r:embed="rId36"/>
        <a:stretch>
          <a:fillRect/>
        </a:stretch>
      </xdr:blipFill>
      <xdr:spPr>
        <a:xfrm>
          <a:off x="0" y="0"/>
          <a:ext cx="2540000" cy="2540000"/>
        </a:xfrm>
        <a:prstGeom prst="rect">
          <a:avLst/>
        </a:prstGeom>
      </xdr:spPr>
    </xdr:pic>
  </etc:cellImage>
  <etc:cellImage>
    <xdr:pic>
      <xdr:nvPicPr>
        <xdr:cNvPr id="97" name="ID_721E63AD840E447289756700AE3F944F" descr="upload_post_object_v2_2358770367"/>
        <xdr:cNvPicPr/>
      </xdr:nvPicPr>
      <xdr:blipFill>
        <a:blip r:embed="rId37"/>
        <a:stretch>
          <a:fillRect/>
        </a:stretch>
      </xdr:blipFill>
      <xdr:spPr>
        <a:xfrm>
          <a:off x="0" y="0"/>
          <a:ext cx="5572125" cy="5486400"/>
        </a:xfrm>
        <a:prstGeom prst="rect">
          <a:avLst/>
        </a:prstGeom>
      </xdr:spPr>
    </xdr:pic>
  </etc:cellImage>
  <etc:cellImage>
    <xdr:pic>
      <xdr:nvPicPr>
        <xdr:cNvPr id="51" name="ID_D1E8B092BBB274E44C7B5D6765B4650F"/>
        <xdr:cNvPicPr>
          <a:picLocks noChangeAspect="1"/>
        </xdr:cNvPicPr>
      </xdr:nvPicPr>
      <xdr:blipFill>
        <a:blip r:embed="rId38"/>
        <a:stretch>
          <a:fillRect/>
        </a:stretch>
      </xdr:blipFill>
      <xdr:spPr>
        <a:xfrm>
          <a:off x="13376910" y="10953750"/>
          <a:ext cx="11144250" cy="11163300"/>
        </a:xfrm>
        <a:prstGeom prst="rect">
          <a:avLst/>
        </a:prstGeom>
        <a:noFill/>
        <a:ln w="9525">
          <a:noFill/>
        </a:ln>
      </xdr:spPr>
    </xdr:pic>
  </etc:cellImage>
  <etc:cellImage>
    <xdr:pic>
      <xdr:nvPicPr>
        <xdr:cNvPr id="50" name="ID_5CCEB0407521857ECA7A5D67EF0D37EE"/>
        <xdr:cNvPicPr>
          <a:picLocks noChangeAspect="1"/>
        </xdr:cNvPicPr>
      </xdr:nvPicPr>
      <xdr:blipFill>
        <a:blip r:embed="rId39"/>
        <a:stretch>
          <a:fillRect/>
        </a:stretch>
      </xdr:blipFill>
      <xdr:spPr>
        <a:xfrm>
          <a:off x="13376910" y="9429750"/>
          <a:ext cx="11144250" cy="14963775"/>
        </a:xfrm>
        <a:prstGeom prst="rect">
          <a:avLst/>
        </a:prstGeom>
        <a:noFill/>
        <a:ln w="9525">
          <a:noFill/>
        </a:ln>
      </xdr:spPr>
    </xdr:pic>
  </etc:cellImage>
  <etc:cellImage>
    <xdr:pic>
      <xdr:nvPicPr>
        <xdr:cNvPr id="54" name="ID_0A0F5E441F7E3A62327D5D67DD620C5A"/>
        <xdr:cNvPicPr>
          <a:picLocks noChangeAspect="1"/>
        </xdr:cNvPicPr>
      </xdr:nvPicPr>
      <xdr:blipFill>
        <a:blip r:embed="rId40"/>
        <a:stretch>
          <a:fillRect/>
        </a:stretch>
      </xdr:blipFill>
      <xdr:spPr>
        <a:xfrm>
          <a:off x="13376910" y="12477750"/>
          <a:ext cx="11144250" cy="11163300"/>
        </a:xfrm>
        <a:prstGeom prst="rect">
          <a:avLst/>
        </a:prstGeom>
        <a:noFill/>
        <a:ln w="9525">
          <a:noFill/>
        </a:ln>
      </xdr:spPr>
    </xdr:pic>
  </etc:cellImage>
  <etc:cellImage>
    <xdr:pic>
      <xdr:nvPicPr>
        <xdr:cNvPr id="28" name="ID_BBD348907F6D4F6EAEE2AECB19ACB14C" descr="upload_post_object_v2_4179273040"/>
        <xdr:cNvPicPr/>
      </xdr:nvPicPr>
      <xdr:blipFill>
        <a:blip r:embed="rId41"/>
        <a:stretch>
          <a:fillRect/>
        </a:stretch>
      </xdr:blipFill>
      <xdr:spPr>
        <a:xfrm>
          <a:off x="0" y="0"/>
          <a:ext cx="2171700" cy="2165350"/>
        </a:xfrm>
        <a:prstGeom prst="rect">
          <a:avLst/>
        </a:prstGeom>
      </xdr:spPr>
    </xdr:pic>
  </etc:cellImage>
  <etc:cellImage>
    <xdr:pic>
      <xdr:nvPicPr>
        <xdr:cNvPr id="37" name="ID_772C0F9863434C18846E9FC6BE70FE96" descr="upload_post_object_v2_2730096124"/>
        <xdr:cNvPicPr/>
      </xdr:nvPicPr>
      <xdr:blipFill>
        <a:blip r:embed="rId42"/>
        <a:stretch>
          <a:fillRect/>
        </a:stretch>
      </xdr:blipFill>
      <xdr:spPr>
        <a:xfrm>
          <a:off x="0" y="0"/>
          <a:ext cx="2540000" cy="2540000"/>
        </a:xfrm>
        <a:prstGeom prst="rect">
          <a:avLst/>
        </a:prstGeom>
      </xdr:spPr>
    </xdr:pic>
  </etc:cellImage>
  <etc:cellImage>
    <xdr:pic>
      <xdr:nvPicPr>
        <xdr:cNvPr id="29" name="ID_1E74CB07F8E946618D3DA8BA1A0EE8D5" descr="upload_post_object_v2_4190947919"/>
        <xdr:cNvPicPr/>
      </xdr:nvPicPr>
      <xdr:blipFill>
        <a:blip r:embed="rId43"/>
        <a:stretch>
          <a:fillRect/>
        </a:stretch>
      </xdr:blipFill>
      <xdr:spPr>
        <a:xfrm>
          <a:off x="0" y="0"/>
          <a:ext cx="2540000" cy="2540000"/>
        </a:xfrm>
        <a:prstGeom prst="rect">
          <a:avLst/>
        </a:prstGeom>
      </xdr:spPr>
    </xdr:pic>
  </etc:cellImage>
  <etc:cellImage>
    <xdr:pic>
      <xdr:nvPicPr>
        <xdr:cNvPr id="56" name="ID_E879CA22ABD9B6623A7E5D67762BC287"/>
        <xdr:cNvPicPr>
          <a:picLocks noChangeAspect="1"/>
        </xdr:cNvPicPr>
      </xdr:nvPicPr>
      <xdr:blipFill>
        <a:blip r:embed="rId44"/>
        <a:stretch>
          <a:fillRect/>
        </a:stretch>
      </xdr:blipFill>
      <xdr:spPr>
        <a:xfrm>
          <a:off x="13376910" y="14001750"/>
          <a:ext cx="11144250" cy="11553825"/>
        </a:xfrm>
        <a:prstGeom prst="rect">
          <a:avLst/>
        </a:prstGeom>
        <a:noFill/>
        <a:ln w="9525">
          <a:noFill/>
        </a:ln>
      </xdr:spPr>
    </xdr:pic>
  </etc:cellImage>
  <etc:cellImage>
    <xdr:pic>
      <xdr:nvPicPr>
        <xdr:cNvPr id="35" name="ID_5E18ADDE66B648CFBFFF3D8069A1E336" descr="upload_post_object_v2_1341689811"/>
        <xdr:cNvPicPr/>
      </xdr:nvPicPr>
      <xdr:blipFill>
        <a:blip r:embed="rId45"/>
        <a:stretch>
          <a:fillRect/>
        </a:stretch>
      </xdr:blipFill>
      <xdr:spPr>
        <a:xfrm>
          <a:off x="0" y="0"/>
          <a:ext cx="2540000" cy="2540000"/>
        </a:xfrm>
        <a:prstGeom prst="rect">
          <a:avLst/>
        </a:prstGeom>
      </xdr:spPr>
    </xdr:pic>
  </etc:cellImage>
  <etc:cellImage>
    <xdr:pic>
      <xdr:nvPicPr>
        <xdr:cNvPr id="55" name="ID_FA4EDCBD350454E7BB7D5D670D66E228"/>
        <xdr:cNvPicPr>
          <a:picLocks noChangeAspect="1"/>
        </xdr:cNvPicPr>
      </xdr:nvPicPr>
      <xdr:blipFill>
        <a:blip r:embed="rId46"/>
        <a:stretch>
          <a:fillRect/>
        </a:stretch>
      </xdr:blipFill>
      <xdr:spPr>
        <a:xfrm>
          <a:off x="13376910" y="14001750"/>
          <a:ext cx="11144250" cy="11191875"/>
        </a:xfrm>
        <a:prstGeom prst="rect">
          <a:avLst/>
        </a:prstGeom>
        <a:noFill/>
        <a:ln w="9525">
          <a:noFill/>
        </a:ln>
      </xdr:spPr>
    </xdr:pic>
  </etc:cellImage>
  <etc:cellImage>
    <xdr:pic>
      <xdr:nvPicPr>
        <xdr:cNvPr id="52" name="ID_6EE6BFC36625A59CEA7B5D6723B18710"/>
        <xdr:cNvPicPr>
          <a:picLocks noChangeAspect="1"/>
        </xdr:cNvPicPr>
      </xdr:nvPicPr>
      <xdr:blipFill>
        <a:blip r:embed="rId47"/>
        <a:stretch>
          <a:fillRect/>
        </a:stretch>
      </xdr:blipFill>
      <xdr:spPr>
        <a:xfrm>
          <a:off x="13376910" y="12477750"/>
          <a:ext cx="11144250" cy="11001375"/>
        </a:xfrm>
        <a:prstGeom prst="rect">
          <a:avLst/>
        </a:prstGeom>
        <a:noFill/>
        <a:ln w="9525">
          <a:noFill/>
        </a:ln>
      </xdr:spPr>
    </xdr:pic>
  </etc:cellImage>
  <etc:cellImage>
    <xdr:pic>
      <xdr:nvPicPr>
        <xdr:cNvPr id="42" name="ID_D47679C1698B47F2AC4211DD5A20B35F" descr="upload_post_object_v2_2778915493"/>
        <xdr:cNvPicPr/>
      </xdr:nvPicPr>
      <xdr:blipFill>
        <a:blip r:embed="rId48"/>
        <a:stretch>
          <a:fillRect/>
        </a:stretch>
      </xdr:blipFill>
      <xdr:spPr>
        <a:xfrm>
          <a:off x="0" y="0"/>
          <a:ext cx="3743325" cy="3829050"/>
        </a:xfrm>
        <a:prstGeom prst="rect">
          <a:avLst/>
        </a:prstGeom>
      </xdr:spPr>
    </xdr:pic>
  </etc:cellImage>
  <etc:cellImage>
    <xdr:pic>
      <xdr:nvPicPr>
        <xdr:cNvPr id="88" name="ID_02E2FD033A014C129642F052B49C5778" descr="upload_post_object_v2_1473128907"/>
        <xdr:cNvPicPr/>
      </xdr:nvPicPr>
      <xdr:blipFill>
        <a:blip r:embed="rId49"/>
        <a:stretch>
          <a:fillRect/>
        </a:stretch>
      </xdr:blipFill>
      <xdr:spPr>
        <a:xfrm>
          <a:off x="0" y="0"/>
          <a:ext cx="4095750" cy="4165600"/>
        </a:xfrm>
        <a:prstGeom prst="rect">
          <a:avLst/>
        </a:prstGeom>
      </xdr:spPr>
    </xdr:pic>
  </etc:cellImage>
  <etc:cellImage>
    <xdr:pic>
      <xdr:nvPicPr>
        <xdr:cNvPr id="41" name="ID_E7E747E218AB44E5A935597AE75AE97E" descr="upload_post_object_v2_1897126138"/>
        <xdr:cNvPicPr/>
      </xdr:nvPicPr>
      <xdr:blipFill>
        <a:blip r:embed="rId50"/>
        <a:stretch>
          <a:fillRect/>
        </a:stretch>
      </xdr:blipFill>
      <xdr:spPr>
        <a:xfrm>
          <a:off x="0" y="0"/>
          <a:ext cx="2540000" cy="2540000"/>
        </a:xfrm>
        <a:prstGeom prst="rect">
          <a:avLst/>
        </a:prstGeom>
      </xdr:spPr>
    </xdr:pic>
  </etc:cellImage>
  <etc:cellImage>
    <xdr:pic>
      <xdr:nvPicPr>
        <xdr:cNvPr id="40" name="ID_65B1E035769447C7A920166F37BA75D4" descr="upload_post_object_v2_997153201"/>
        <xdr:cNvPicPr/>
      </xdr:nvPicPr>
      <xdr:blipFill>
        <a:blip r:embed="rId51"/>
        <a:stretch>
          <a:fillRect/>
        </a:stretch>
      </xdr:blipFill>
      <xdr:spPr>
        <a:xfrm>
          <a:off x="0" y="0"/>
          <a:ext cx="2540000" cy="2540000"/>
        </a:xfrm>
        <a:prstGeom prst="rect">
          <a:avLst/>
        </a:prstGeom>
      </xdr:spPr>
    </xdr:pic>
  </etc:cellImage>
  <etc:cellImage>
    <xdr:pic>
      <xdr:nvPicPr>
        <xdr:cNvPr id="58" name="ID_08D6C4C66B494922937BBB83C73DBAD7" descr="upload_post_object_v2_1608609579"/>
        <xdr:cNvPicPr/>
      </xdr:nvPicPr>
      <xdr:blipFill>
        <a:blip r:embed="rId52"/>
        <a:stretch>
          <a:fillRect/>
        </a:stretch>
      </xdr:blipFill>
      <xdr:spPr>
        <a:xfrm>
          <a:off x="0" y="0"/>
          <a:ext cx="2381250" cy="3175000"/>
        </a:xfrm>
        <a:prstGeom prst="rect">
          <a:avLst/>
        </a:prstGeom>
      </xdr:spPr>
    </xdr:pic>
  </etc:cellImage>
  <etc:cellImage>
    <xdr:pic>
      <xdr:nvPicPr>
        <xdr:cNvPr id="30" name="ID_EF886CBA014C4C5E92C0872C1E52B106" descr="upload_post_object_v2_3500135318"/>
        <xdr:cNvPicPr/>
      </xdr:nvPicPr>
      <xdr:blipFill>
        <a:blip r:embed="rId53"/>
        <a:stretch>
          <a:fillRect/>
        </a:stretch>
      </xdr:blipFill>
      <xdr:spPr>
        <a:xfrm>
          <a:off x="0" y="0"/>
          <a:ext cx="2540000" cy="2540000"/>
        </a:xfrm>
        <a:prstGeom prst="rect">
          <a:avLst/>
        </a:prstGeom>
      </xdr:spPr>
    </xdr:pic>
  </etc:cellImage>
  <etc:cellImage>
    <xdr:pic>
      <xdr:nvPicPr>
        <xdr:cNvPr id="39" name="ID_0AD8933DF11847339692942E47FB554E" descr="upload_post_object_v2_554794483"/>
        <xdr:cNvPicPr/>
      </xdr:nvPicPr>
      <xdr:blipFill>
        <a:blip r:embed="rId54"/>
        <a:stretch>
          <a:fillRect/>
        </a:stretch>
      </xdr:blipFill>
      <xdr:spPr>
        <a:xfrm>
          <a:off x="0" y="0"/>
          <a:ext cx="2540000" cy="2540000"/>
        </a:xfrm>
        <a:prstGeom prst="rect">
          <a:avLst/>
        </a:prstGeom>
      </xdr:spPr>
    </xdr:pic>
  </etc:cellImage>
  <etc:cellImage>
    <xdr:pic>
      <xdr:nvPicPr>
        <xdr:cNvPr id="31" name="ID_62ABD6866B694F18B19B67C7E77DA58C" descr="upload_post_object_v2_2172361565"/>
        <xdr:cNvPicPr/>
      </xdr:nvPicPr>
      <xdr:blipFill>
        <a:blip r:embed="rId55"/>
        <a:stretch>
          <a:fillRect/>
        </a:stretch>
      </xdr:blipFill>
      <xdr:spPr>
        <a:xfrm>
          <a:off x="0" y="0"/>
          <a:ext cx="2346325" cy="1552575"/>
        </a:xfrm>
        <a:prstGeom prst="rect">
          <a:avLst/>
        </a:prstGeom>
      </xdr:spPr>
    </xdr:pic>
  </etc:cellImage>
  <etc:cellImage>
    <xdr:pic>
      <xdr:nvPicPr>
        <xdr:cNvPr id="38" name="ID_1A3D146B9D294E89BCD24E01E9DFE310" descr="upload_post_object_v2_2875085223"/>
        <xdr:cNvPicPr/>
      </xdr:nvPicPr>
      <xdr:blipFill>
        <a:blip r:embed="rId56"/>
        <a:stretch>
          <a:fillRect/>
        </a:stretch>
      </xdr:blipFill>
      <xdr:spPr>
        <a:xfrm>
          <a:off x="0" y="0"/>
          <a:ext cx="3743325" cy="6210300"/>
        </a:xfrm>
        <a:prstGeom prst="rect">
          <a:avLst/>
        </a:prstGeom>
      </xdr:spPr>
    </xdr:pic>
  </etc:cellImage>
  <etc:cellImage>
    <xdr:pic>
      <xdr:nvPicPr>
        <xdr:cNvPr id="32" name="ID_14C74E154FFD4E8F9F3118F6FFCC62EF" descr="upload_post_object_v2_557150518"/>
        <xdr:cNvPicPr/>
      </xdr:nvPicPr>
      <xdr:blipFill>
        <a:blip r:embed="rId57"/>
        <a:stretch>
          <a:fillRect/>
        </a:stretch>
      </xdr:blipFill>
      <xdr:spPr>
        <a:xfrm>
          <a:off x="0" y="0"/>
          <a:ext cx="3743325" cy="6210300"/>
        </a:xfrm>
        <a:prstGeom prst="rect">
          <a:avLst/>
        </a:prstGeom>
      </xdr:spPr>
    </xdr:pic>
  </etc:cellImage>
  <etc:cellImage>
    <xdr:pic>
      <xdr:nvPicPr>
        <xdr:cNvPr id="80" name="ID_B1180C1B030A4FFDB2AC5BD0D02A7DD2" descr="upload_post_object_v2_1393836801"/>
        <xdr:cNvPicPr/>
      </xdr:nvPicPr>
      <xdr:blipFill>
        <a:blip r:embed="rId58"/>
        <a:stretch>
          <a:fillRect/>
        </a:stretch>
      </xdr:blipFill>
      <xdr:spPr>
        <a:xfrm>
          <a:off x="0" y="0"/>
          <a:ext cx="3429000" cy="4572000"/>
        </a:xfrm>
        <a:prstGeom prst="rect">
          <a:avLst/>
        </a:prstGeom>
      </xdr:spPr>
    </xdr:pic>
  </etc:cellImage>
  <etc:cellImage>
    <xdr:pic>
      <xdr:nvPicPr>
        <xdr:cNvPr id="36" name="ID_DC66745D7C6342DCACE246D12B4D7CF9" descr="upload_post_object_v2_3556199043"/>
        <xdr:cNvPicPr/>
      </xdr:nvPicPr>
      <xdr:blipFill>
        <a:blip r:embed="rId59"/>
        <a:stretch>
          <a:fillRect/>
        </a:stretch>
      </xdr:blipFill>
      <xdr:spPr>
        <a:xfrm>
          <a:off x="0" y="0"/>
          <a:ext cx="2540000" cy="2540000"/>
        </a:xfrm>
        <a:prstGeom prst="rect">
          <a:avLst/>
        </a:prstGeom>
      </xdr:spPr>
    </xdr:pic>
  </etc:cellImage>
  <etc:cellImage>
    <xdr:pic>
      <xdr:nvPicPr>
        <xdr:cNvPr id="34" name="ID_90AF3E7A946A42F89BD140C6E93A5DA3" descr="upload_post_object_v2_4080580493"/>
        <xdr:cNvPicPr/>
      </xdr:nvPicPr>
      <xdr:blipFill>
        <a:blip r:embed="rId60"/>
        <a:stretch>
          <a:fillRect/>
        </a:stretch>
      </xdr:blipFill>
      <xdr:spPr>
        <a:xfrm>
          <a:off x="0" y="0"/>
          <a:ext cx="3743325" cy="3705225"/>
        </a:xfrm>
        <a:prstGeom prst="rect">
          <a:avLst/>
        </a:prstGeom>
      </xdr:spPr>
    </xdr:pic>
  </etc:cellImage>
  <etc:cellImage>
    <xdr:pic>
      <xdr:nvPicPr>
        <xdr:cNvPr id="33" name="ID_2580CC4145D24A77A9F175E710CE8215" descr="upload_post_object_v2_2762640414"/>
        <xdr:cNvPicPr/>
      </xdr:nvPicPr>
      <xdr:blipFill>
        <a:blip r:embed="rId61"/>
        <a:stretch>
          <a:fillRect/>
        </a:stretch>
      </xdr:blipFill>
      <xdr:spPr>
        <a:xfrm>
          <a:off x="0" y="0"/>
          <a:ext cx="3743325" cy="6210300"/>
        </a:xfrm>
        <a:prstGeom prst="rect">
          <a:avLst/>
        </a:prstGeom>
      </xdr:spPr>
    </xdr:pic>
  </etc:cellImage>
  <etc:cellImage>
    <xdr:pic>
      <xdr:nvPicPr>
        <xdr:cNvPr id="76" name="ID_CFD3711401914508826EA91B7AD15AE4" descr="upload_post_object_v2_573407052"/>
        <xdr:cNvPicPr/>
      </xdr:nvPicPr>
      <xdr:blipFill>
        <a:blip r:embed="rId62"/>
        <a:stretch>
          <a:fillRect/>
        </a:stretch>
      </xdr:blipFill>
      <xdr:spPr>
        <a:xfrm>
          <a:off x="0" y="0"/>
          <a:ext cx="3429000" cy="4572000"/>
        </a:xfrm>
        <a:prstGeom prst="rect">
          <a:avLst/>
        </a:prstGeom>
      </xdr:spPr>
    </xdr:pic>
  </etc:cellImage>
  <etc:cellImage>
    <xdr:pic>
      <xdr:nvPicPr>
        <xdr:cNvPr id="47" name="ID_D532B8CA51454A128E3BF3C31638EC0D" descr="upload_post_object_v2_2092424014"/>
        <xdr:cNvPicPr/>
      </xdr:nvPicPr>
      <xdr:blipFill>
        <a:blip r:embed="rId63"/>
        <a:stretch>
          <a:fillRect/>
        </a:stretch>
      </xdr:blipFill>
      <xdr:spPr>
        <a:xfrm>
          <a:off x="0" y="0"/>
          <a:ext cx="2540000" cy="2540000"/>
        </a:xfrm>
        <a:prstGeom prst="rect">
          <a:avLst/>
        </a:prstGeom>
      </xdr:spPr>
    </xdr:pic>
  </etc:cellImage>
  <etc:cellImage>
    <xdr:pic>
      <xdr:nvPicPr>
        <xdr:cNvPr id="53" name="ID_3B8209E1B8374393A2AB1CEF3B9E93F9" descr="upload_post_object_v2_946287535"/>
        <xdr:cNvPicPr/>
      </xdr:nvPicPr>
      <xdr:blipFill>
        <a:blip r:embed="rId64"/>
        <a:stretch>
          <a:fillRect/>
        </a:stretch>
      </xdr:blipFill>
      <xdr:spPr>
        <a:xfrm>
          <a:off x="0" y="0"/>
          <a:ext cx="2540000" cy="2540000"/>
        </a:xfrm>
        <a:prstGeom prst="rect">
          <a:avLst/>
        </a:prstGeom>
      </xdr:spPr>
    </xdr:pic>
  </etc:cellImage>
  <etc:cellImage>
    <xdr:pic>
      <xdr:nvPicPr>
        <xdr:cNvPr id="57" name="ID_543B6285657B44C9AEBCECAF5BCF183A" descr="upload_post_object_v2_2149492618"/>
        <xdr:cNvPicPr/>
      </xdr:nvPicPr>
      <xdr:blipFill>
        <a:blip r:embed="rId65"/>
        <a:stretch>
          <a:fillRect/>
        </a:stretch>
      </xdr:blipFill>
      <xdr:spPr>
        <a:xfrm>
          <a:off x="0" y="0"/>
          <a:ext cx="2540000" cy="2540000"/>
        </a:xfrm>
        <a:prstGeom prst="rect">
          <a:avLst/>
        </a:prstGeom>
      </xdr:spPr>
    </xdr:pic>
  </etc:cellImage>
  <etc:cellImage>
    <xdr:pic>
      <xdr:nvPicPr>
        <xdr:cNvPr id="59" name="ID_27FACAAB3123488BB665354A46A39968" descr="upload_post_object_v2_2444694508"/>
        <xdr:cNvPicPr/>
      </xdr:nvPicPr>
      <xdr:blipFill>
        <a:blip r:embed="rId66"/>
        <a:stretch>
          <a:fillRect/>
        </a:stretch>
      </xdr:blipFill>
      <xdr:spPr>
        <a:xfrm>
          <a:off x="0" y="0"/>
          <a:ext cx="2540000" cy="2540000"/>
        </a:xfrm>
        <a:prstGeom prst="rect">
          <a:avLst/>
        </a:prstGeom>
      </xdr:spPr>
    </xdr:pic>
  </etc:cellImage>
  <etc:cellImage>
    <xdr:pic>
      <xdr:nvPicPr>
        <xdr:cNvPr id="60" name="ID_07F2C0D7536149CAAE3578378C16A0C1" descr="upload_post_object_v2_641725729"/>
        <xdr:cNvPicPr/>
      </xdr:nvPicPr>
      <xdr:blipFill>
        <a:blip r:embed="rId67"/>
        <a:stretch>
          <a:fillRect/>
        </a:stretch>
      </xdr:blipFill>
      <xdr:spPr>
        <a:xfrm>
          <a:off x="0" y="0"/>
          <a:ext cx="2381250" cy="3175000"/>
        </a:xfrm>
        <a:prstGeom prst="rect">
          <a:avLst/>
        </a:prstGeom>
      </xdr:spPr>
    </xdr:pic>
  </etc:cellImage>
  <etc:cellImage>
    <xdr:pic>
      <xdr:nvPicPr>
        <xdr:cNvPr id="61" name="ID_ABF98A9C32F546ACB626986C580A10A6" descr="core_image_url__exec_download_2815810361"/>
        <xdr:cNvPicPr/>
      </xdr:nvPicPr>
      <xdr:blipFill>
        <a:blip r:embed="rId68"/>
        <a:stretch>
          <a:fillRect/>
        </a:stretch>
      </xdr:blipFill>
      <xdr:spPr>
        <a:xfrm>
          <a:off x="0" y="0"/>
          <a:ext cx="7620000" cy="7620000"/>
        </a:xfrm>
        <a:prstGeom prst="rect">
          <a:avLst/>
        </a:prstGeom>
      </xdr:spPr>
    </xdr:pic>
  </etc:cellImage>
  <etc:cellImage>
    <xdr:pic>
      <xdr:nvPicPr>
        <xdr:cNvPr id="62" name="ID_3124AEEB149B4350B65D20071E7CD352" descr="upload_post_object_v2_1657300959"/>
        <xdr:cNvPicPr/>
      </xdr:nvPicPr>
      <xdr:blipFill>
        <a:blip r:embed="rId69"/>
        <a:stretch>
          <a:fillRect/>
        </a:stretch>
      </xdr:blipFill>
      <xdr:spPr>
        <a:xfrm>
          <a:off x="0" y="0"/>
          <a:ext cx="6512560" cy="10058400"/>
        </a:xfrm>
        <a:prstGeom prst="rect">
          <a:avLst/>
        </a:prstGeom>
      </xdr:spPr>
    </xdr:pic>
  </etc:cellImage>
  <etc:cellImage>
    <xdr:pic>
      <xdr:nvPicPr>
        <xdr:cNvPr id="63" name="ID_1AB9534342A7446BAEE4329552D65896" descr="core_image_url__exec_download_1820026868"/>
        <xdr:cNvPicPr/>
      </xdr:nvPicPr>
      <xdr:blipFill>
        <a:blip r:embed="rId70"/>
        <a:stretch>
          <a:fillRect/>
        </a:stretch>
      </xdr:blipFill>
      <xdr:spPr>
        <a:xfrm>
          <a:off x="0" y="0"/>
          <a:ext cx="7620000" cy="7620000"/>
        </a:xfrm>
        <a:prstGeom prst="rect">
          <a:avLst/>
        </a:prstGeom>
      </xdr:spPr>
    </xdr:pic>
  </etc:cellImage>
  <etc:cellImage>
    <xdr:pic>
      <xdr:nvPicPr>
        <xdr:cNvPr id="66" name="ID_704A10B639754664AA41A71B9DA994E8" descr="upload_post_object_v2_3517553552"/>
        <xdr:cNvPicPr/>
      </xdr:nvPicPr>
      <xdr:blipFill>
        <a:blip r:embed="rId71"/>
        <a:stretch>
          <a:fillRect/>
        </a:stretch>
      </xdr:blipFill>
      <xdr:spPr>
        <a:xfrm>
          <a:off x="0" y="0"/>
          <a:ext cx="6096000" cy="6096000"/>
        </a:xfrm>
        <a:prstGeom prst="rect">
          <a:avLst/>
        </a:prstGeom>
      </xdr:spPr>
    </xdr:pic>
  </etc:cellImage>
  <etc:cellImage>
    <xdr:pic>
      <xdr:nvPicPr>
        <xdr:cNvPr id="68" name="ID_07213BEE33F2488393DAE26AEB16DB27" descr="core_image_url__exec_download_1901257481"/>
        <xdr:cNvPicPr/>
      </xdr:nvPicPr>
      <xdr:blipFill>
        <a:blip r:embed="rId72"/>
        <a:stretch>
          <a:fillRect/>
        </a:stretch>
      </xdr:blipFill>
      <xdr:spPr>
        <a:xfrm>
          <a:off x="0" y="0"/>
          <a:ext cx="7620000" cy="7620000"/>
        </a:xfrm>
        <a:prstGeom prst="rect">
          <a:avLst/>
        </a:prstGeom>
      </xdr:spPr>
    </xdr:pic>
  </etc:cellImage>
  <etc:cellImage>
    <xdr:pic>
      <xdr:nvPicPr>
        <xdr:cNvPr id="70" name="ID_EA2041D64DFB4427A375D5746FBFCDDB" descr="upload_post_object_v2_2896253009"/>
        <xdr:cNvPicPr/>
      </xdr:nvPicPr>
      <xdr:blipFill>
        <a:blip r:embed="rId73"/>
        <a:stretch>
          <a:fillRect/>
        </a:stretch>
      </xdr:blipFill>
      <xdr:spPr>
        <a:xfrm>
          <a:off x="0" y="0"/>
          <a:ext cx="2540000" cy="2540000"/>
        </a:xfrm>
        <a:prstGeom prst="rect">
          <a:avLst/>
        </a:prstGeom>
      </xdr:spPr>
    </xdr:pic>
  </etc:cellImage>
  <etc:cellImage>
    <xdr:pic>
      <xdr:nvPicPr>
        <xdr:cNvPr id="69" name="ID_63B42281975442B0A9E922830B5308AC" descr="upload_post_object_v2_2199807209"/>
        <xdr:cNvPicPr/>
      </xdr:nvPicPr>
      <xdr:blipFill>
        <a:blip r:embed="rId74"/>
        <a:stretch>
          <a:fillRect/>
        </a:stretch>
      </xdr:blipFill>
      <xdr:spPr>
        <a:xfrm>
          <a:off x="0" y="0"/>
          <a:ext cx="6512560" cy="10058400"/>
        </a:xfrm>
        <a:prstGeom prst="rect">
          <a:avLst/>
        </a:prstGeom>
      </xdr:spPr>
    </xdr:pic>
  </etc:cellImage>
  <etc:cellImage>
    <xdr:pic>
      <xdr:nvPicPr>
        <xdr:cNvPr id="71" name="ID_4CA6899814E044B3898359089AD7F863" descr="core_image_url__exec_download_1598331235"/>
        <xdr:cNvPicPr/>
      </xdr:nvPicPr>
      <xdr:blipFill>
        <a:blip r:embed="rId75"/>
        <a:stretch>
          <a:fillRect/>
        </a:stretch>
      </xdr:blipFill>
      <xdr:spPr>
        <a:xfrm>
          <a:off x="0" y="0"/>
          <a:ext cx="7620000" cy="7620000"/>
        </a:xfrm>
        <a:prstGeom prst="rect">
          <a:avLst/>
        </a:prstGeom>
      </xdr:spPr>
    </xdr:pic>
  </etc:cellImage>
  <etc:cellImage>
    <xdr:pic>
      <xdr:nvPicPr>
        <xdr:cNvPr id="72" name="ID_D47AEF7D8FB5422D916AFB27D368DCFD" descr="upload_post_object_v2_2893064676"/>
        <xdr:cNvPicPr/>
      </xdr:nvPicPr>
      <xdr:blipFill>
        <a:blip r:embed="rId76"/>
        <a:stretch>
          <a:fillRect/>
        </a:stretch>
      </xdr:blipFill>
      <xdr:spPr>
        <a:xfrm>
          <a:off x="0" y="0"/>
          <a:ext cx="7620000" cy="7620000"/>
        </a:xfrm>
        <a:prstGeom prst="rect">
          <a:avLst/>
        </a:prstGeom>
      </xdr:spPr>
    </xdr:pic>
  </etc:cellImage>
  <etc:cellImage>
    <xdr:pic>
      <xdr:nvPicPr>
        <xdr:cNvPr id="73" name="ID_7454669743E74DC7B2A94BE672EE266B" descr="upload_post_object_v2_2229339805"/>
        <xdr:cNvPicPr/>
      </xdr:nvPicPr>
      <xdr:blipFill>
        <a:blip r:embed="rId77"/>
        <a:stretch>
          <a:fillRect/>
        </a:stretch>
      </xdr:blipFill>
      <xdr:spPr>
        <a:xfrm>
          <a:off x="0" y="0"/>
          <a:ext cx="6096000" cy="6096000"/>
        </a:xfrm>
        <a:prstGeom prst="rect">
          <a:avLst/>
        </a:prstGeom>
      </xdr:spPr>
    </xdr:pic>
  </etc:cellImage>
  <etc:cellImage>
    <xdr:pic>
      <xdr:nvPicPr>
        <xdr:cNvPr id="74" name="ID_74969FEDD20F4CBF9A3942E9B43E74D7" descr="upload_post_object_v2_523724715"/>
        <xdr:cNvPicPr/>
      </xdr:nvPicPr>
      <xdr:blipFill>
        <a:blip r:embed="rId78"/>
        <a:stretch>
          <a:fillRect/>
        </a:stretch>
      </xdr:blipFill>
      <xdr:spPr>
        <a:xfrm>
          <a:off x="0" y="0"/>
          <a:ext cx="8077200" cy="9144000"/>
        </a:xfrm>
        <a:prstGeom prst="rect">
          <a:avLst/>
        </a:prstGeom>
      </xdr:spPr>
    </xdr:pic>
  </etc:cellImage>
  <etc:cellImage>
    <xdr:pic>
      <xdr:nvPicPr>
        <xdr:cNvPr id="75" name="ID_4D43FFF28CBC48059FD0801ECABD5BED" descr="upload_post_object_v2_2552949476"/>
        <xdr:cNvPicPr/>
      </xdr:nvPicPr>
      <xdr:blipFill>
        <a:blip r:embed="rId79"/>
        <a:stretch>
          <a:fillRect/>
        </a:stretch>
      </xdr:blipFill>
      <xdr:spPr>
        <a:xfrm>
          <a:off x="0" y="0"/>
          <a:ext cx="2540000" cy="2540000"/>
        </a:xfrm>
        <a:prstGeom prst="rect">
          <a:avLst/>
        </a:prstGeom>
      </xdr:spPr>
    </xdr:pic>
  </etc:cellImage>
  <etc:cellImage>
    <xdr:pic>
      <xdr:nvPicPr>
        <xdr:cNvPr id="77" name="ID_242A22D4C7DF4BC0AC31C4222AB85BB8" descr="upload_post_object_v2_2233544043"/>
        <xdr:cNvPicPr/>
      </xdr:nvPicPr>
      <xdr:blipFill>
        <a:blip r:embed="rId80"/>
        <a:stretch>
          <a:fillRect/>
        </a:stretch>
      </xdr:blipFill>
      <xdr:spPr>
        <a:xfrm>
          <a:off x="0" y="0"/>
          <a:ext cx="6096000" cy="6096000"/>
        </a:xfrm>
        <a:prstGeom prst="rect">
          <a:avLst/>
        </a:prstGeom>
      </xdr:spPr>
    </xdr:pic>
  </etc:cellImage>
  <etc:cellImage>
    <xdr:pic>
      <xdr:nvPicPr>
        <xdr:cNvPr id="92" name="ID_19D6B29524724F47A8690461B77B3C94" descr="upload_post_object_v2_3487234641"/>
        <xdr:cNvPicPr/>
      </xdr:nvPicPr>
      <xdr:blipFill>
        <a:blip r:embed="rId81"/>
        <a:stretch>
          <a:fillRect/>
        </a:stretch>
      </xdr:blipFill>
      <xdr:spPr>
        <a:xfrm>
          <a:off x="0" y="0"/>
          <a:ext cx="2540000" cy="2540000"/>
        </a:xfrm>
        <a:prstGeom prst="rect">
          <a:avLst/>
        </a:prstGeom>
      </xdr:spPr>
    </xdr:pic>
  </etc:cellImage>
  <etc:cellImage>
    <xdr:pic>
      <xdr:nvPicPr>
        <xdr:cNvPr id="78" name="ID_8CB9B17F347E401894E656E62ED38C9F" descr="upload_post_object_v2_101828308"/>
        <xdr:cNvPicPr/>
      </xdr:nvPicPr>
      <xdr:blipFill>
        <a:blip r:embed="rId82"/>
        <a:stretch>
          <a:fillRect/>
        </a:stretch>
      </xdr:blipFill>
      <xdr:spPr>
        <a:xfrm>
          <a:off x="0" y="0"/>
          <a:ext cx="6096000" cy="6096000"/>
        </a:xfrm>
        <a:prstGeom prst="rect">
          <a:avLst/>
        </a:prstGeom>
      </xdr:spPr>
    </xdr:pic>
  </etc:cellImage>
  <etc:cellImage>
    <xdr:pic>
      <xdr:nvPicPr>
        <xdr:cNvPr id="79" name="ID_DE69236480A549088D6A2BF84D932D2F" descr="upload_post_object_v2_1932785174"/>
        <xdr:cNvPicPr/>
      </xdr:nvPicPr>
      <xdr:blipFill>
        <a:blip r:embed="rId83"/>
        <a:stretch>
          <a:fillRect/>
        </a:stretch>
      </xdr:blipFill>
      <xdr:spPr>
        <a:xfrm>
          <a:off x="0" y="0"/>
          <a:ext cx="2381250" cy="3175000"/>
        </a:xfrm>
        <a:prstGeom prst="rect">
          <a:avLst/>
        </a:prstGeom>
      </xdr:spPr>
    </xdr:pic>
  </etc:cellImage>
  <etc:cellImage>
    <xdr:pic>
      <xdr:nvPicPr>
        <xdr:cNvPr id="90" name="ID_B0A00B36DB5743B3AB9B12A3E1990C62" descr="upload_post_object_v2_1348582121"/>
        <xdr:cNvPicPr/>
      </xdr:nvPicPr>
      <xdr:blipFill>
        <a:blip r:embed="rId84"/>
        <a:stretch>
          <a:fillRect/>
        </a:stretch>
      </xdr:blipFill>
      <xdr:spPr>
        <a:xfrm>
          <a:off x="0" y="0"/>
          <a:ext cx="2540000" cy="2540000"/>
        </a:xfrm>
        <a:prstGeom prst="rect">
          <a:avLst/>
        </a:prstGeom>
      </xdr:spPr>
    </xdr:pic>
  </etc:cellImage>
  <etc:cellImage>
    <xdr:pic>
      <xdr:nvPicPr>
        <xdr:cNvPr id="81" name="ID_242CF4F0C46141568BCBDA098CECC35E" descr="upload_post_object_v2_2013247737"/>
        <xdr:cNvPicPr/>
      </xdr:nvPicPr>
      <xdr:blipFill>
        <a:blip r:embed="rId85"/>
        <a:stretch>
          <a:fillRect/>
        </a:stretch>
      </xdr:blipFill>
      <xdr:spPr>
        <a:xfrm>
          <a:off x="0" y="0"/>
          <a:ext cx="5080000" cy="5080000"/>
        </a:xfrm>
        <a:prstGeom prst="rect">
          <a:avLst/>
        </a:prstGeom>
      </xdr:spPr>
    </xdr:pic>
  </etc:cellImage>
  <etc:cellImage>
    <xdr:pic>
      <xdr:nvPicPr>
        <xdr:cNvPr id="82" name="ID_B541F451F71C495F8A6F99A62866F32F" descr="core_image_url__exec_download_2842237786"/>
        <xdr:cNvPicPr/>
      </xdr:nvPicPr>
      <xdr:blipFill>
        <a:blip r:embed="rId86"/>
        <a:stretch>
          <a:fillRect/>
        </a:stretch>
      </xdr:blipFill>
      <xdr:spPr>
        <a:xfrm>
          <a:off x="0" y="0"/>
          <a:ext cx="7620000" cy="7620000"/>
        </a:xfrm>
        <a:prstGeom prst="rect">
          <a:avLst/>
        </a:prstGeom>
      </xdr:spPr>
    </xdr:pic>
  </etc:cellImage>
  <etc:cellImage>
    <xdr:pic>
      <xdr:nvPicPr>
        <xdr:cNvPr id="83" name="ID_39042A72E7224F1D89A4CDC41002E02E" descr="core_image_url__exec_download_4172829807"/>
        <xdr:cNvPicPr/>
      </xdr:nvPicPr>
      <xdr:blipFill>
        <a:blip r:embed="rId87"/>
        <a:stretch>
          <a:fillRect/>
        </a:stretch>
      </xdr:blipFill>
      <xdr:spPr>
        <a:xfrm>
          <a:off x="0" y="0"/>
          <a:ext cx="7620000" cy="7620000"/>
        </a:xfrm>
        <a:prstGeom prst="rect">
          <a:avLst/>
        </a:prstGeom>
      </xdr:spPr>
    </xdr:pic>
  </etc:cellImage>
  <etc:cellImage>
    <xdr:pic>
      <xdr:nvPicPr>
        <xdr:cNvPr id="84" name="ID_C483529498CC43FF9A2D795D1660AE22" descr="upload_post_object_v2_2208839302"/>
        <xdr:cNvPicPr/>
      </xdr:nvPicPr>
      <xdr:blipFill>
        <a:blip r:embed="rId88"/>
        <a:stretch>
          <a:fillRect/>
        </a:stretch>
      </xdr:blipFill>
      <xdr:spPr>
        <a:xfrm>
          <a:off x="0" y="0"/>
          <a:ext cx="2540000" cy="2540000"/>
        </a:xfrm>
        <a:prstGeom prst="rect">
          <a:avLst/>
        </a:prstGeom>
      </xdr:spPr>
    </xdr:pic>
  </etc:cellImage>
  <etc:cellImage>
    <xdr:pic>
      <xdr:nvPicPr>
        <xdr:cNvPr id="85" name="ID_D8D67C123D6E4EFBBBAF4554568B4D82" descr="upload_post_object_v2_571332436"/>
        <xdr:cNvPicPr/>
      </xdr:nvPicPr>
      <xdr:blipFill>
        <a:blip r:embed="rId89"/>
        <a:stretch>
          <a:fillRect/>
        </a:stretch>
      </xdr:blipFill>
      <xdr:spPr>
        <a:xfrm>
          <a:off x="0" y="0"/>
          <a:ext cx="5080000" cy="5080000"/>
        </a:xfrm>
        <a:prstGeom prst="rect">
          <a:avLst/>
        </a:prstGeom>
      </xdr:spPr>
    </xdr:pic>
  </etc:cellImage>
  <etc:cellImage>
    <xdr:pic>
      <xdr:nvPicPr>
        <xdr:cNvPr id="86" name="ID_4268DE4E6F23418094CE92FA6183B054" descr="upload_post_object_v2_299318619"/>
        <xdr:cNvPicPr/>
      </xdr:nvPicPr>
      <xdr:blipFill>
        <a:blip r:embed="rId90"/>
        <a:stretch>
          <a:fillRect/>
        </a:stretch>
      </xdr:blipFill>
      <xdr:spPr>
        <a:xfrm>
          <a:off x="0" y="0"/>
          <a:ext cx="2381250" cy="3175000"/>
        </a:xfrm>
        <a:prstGeom prst="rect">
          <a:avLst/>
        </a:prstGeom>
      </xdr:spPr>
    </xdr:pic>
  </etc:cellImage>
  <etc:cellImage>
    <xdr:pic>
      <xdr:nvPicPr>
        <xdr:cNvPr id="87" name="ID_A2DB7181051340DE932AD59F55403CA6" descr="upload_post_object_v2_3653077646"/>
        <xdr:cNvPicPr/>
      </xdr:nvPicPr>
      <xdr:blipFill>
        <a:blip r:embed="rId91"/>
        <a:stretch>
          <a:fillRect/>
        </a:stretch>
      </xdr:blipFill>
      <xdr:spPr>
        <a:xfrm>
          <a:off x="0" y="0"/>
          <a:ext cx="2540000" cy="2540000"/>
        </a:xfrm>
        <a:prstGeom prst="rect">
          <a:avLst/>
        </a:prstGeom>
      </xdr:spPr>
    </xdr:pic>
  </etc:cellImage>
  <etc:cellImage>
    <xdr:pic>
      <xdr:nvPicPr>
        <xdr:cNvPr id="89" name="ID_CABF47E3C31F4E38A339C3CE999E5231" descr="upload_post_object_v2_1592057067"/>
        <xdr:cNvPicPr/>
      </xdr:nvPicPr>
      <xdr:blipFill>
        <a:blip r:embed="rId92"/>
        <a:stretch>
          <a:fillRect/>
        </a:stretch>
      </xdr:blipFill>
      <xdr:spPr>
        <a:xfrm>
          <a:off x="0" y="0"/>
          <a:ext cx="2540000" cy="2540000"/>
        </a:xfrm>
        <a:prstGeom prst="rect">
          <a:avLst/>
        </a:prstGeom>
      </xdr:spPr>
    </xdr:pic>
  </etc:cellImage>
  <etc:cellImage>
    <xdr:pic>
      <xdr:nvPicPr>
        <xdr:cNvPr id="91" name="ID_F745E64BE16C446F82C57B2DD932011B" descr="upload_post_object_v2_3106825068"/>
        <xdr:cNvPicPr/>
      </xdr:nvPicPr>
      <xdr:blipFill>
        <a:blip r:embed="rId93"/>
        <a:stretch>
          <a:fillRect/>
        </a:stretch>
      </xdr:blipFill>
      <xdr:spPr>
        <a:xfrm>
          <a:off x="0" y="0"/>
          <a:ext cx="2540000" cy="2540000"/>
        </a:xfrm>
        <a:prstGeom prst="rect">
          <a:avLst/>
        </a:prstGeom>
      </xdr:spPr>
    </xdr:pic>
  </etc:cellImage>
  <etc:cellImage>
    <xdr:pic>
      <xdr:nvPicPr>
        <xdr:cNvPr id="94" name="ID_ACE824CE37B54D97A12FEC35F1380FE2" descr="upload_post_object_v2_4281158363"/>
        <xdr:cNvPicPr/>
      </xdr:nvPicPr>
      <xdr:blipFill>
        <a:blip r:embed="rId94"/>
        <a:stretch>
          <a:fillRect/>
        </a:stretch>
      </xdr:blipFill>
      <xdr:spPr>
        <a:xfrm>
          <a:off x="0" y="0"/>
          <a:ext cx="2540000" cy="2540000"/>
        </a:xfrm>
        <a:prstGeom prst="rect">
          <a:avLst/>
        </a:prstGeom>
      </xdr:spPr>
    </xdr:pic>
  </etc:cellImage>
  <etc:cellImage>
    <xdr:pic>
      <xdr:nvPicPr>
        <xdr:cNvPr id="95" name="ID_5291098B709C496081DE4A312007F231" descr="upload_post_object_v2_2273614055"/>
        <xdr:cNvPicPr/>
      </xdr:nvPicPr>
      <xdr:blipFill>
        <a:blip r:embed="rId95"/>
        <a:stretch>
          <a:fillRect/>
        </a:stretch>
      </xdr:blipFill>
      <xdr:spPr>
        <a:xfrm>
          <a:off x="0" y="0"/>
          <a:ext cx="2857500" cy="3810000"/>
        </a:xfrm>
        <a:prstGeom prst="rect">
          <a:avLst/>
        </a:prstGeom>
      </xdr:spPr>
    </xdr:pic>
  </etc:cellImage>
  <etc:cellImage>
    <xdr:pic>
      <xdr:nvPicPr>
        <xdr:cNvPr id="96" name="ID_F477FFD357DD49CF84CBAFA1D40F5B9E" descr="upload_post_object_v2_2284763969"/>
        <xdr:cNvPicPr/>
      </xdr:nvPicPr>
      <xdr:blipFill>
        <a:blip r:embed="rId96"/>
        <a:stretch>
          <a:fillRect/>
        </a:stretch>
      </xdr:blipFill>
      <xdr:spPr>
        <a:xfrm>
          <a:off x="0" y="0"/>
          <a:ext cx="2540000" cy="2540000"/>
        </a:xfrm>
        <a:prstGeom prst="rect">
          <a:avLst/>
        </a:prstGeom>
      </xdr:spPr>
    </xdr:pic>
  </etc:cellImage>
  <etc:cellImage>
    <xdr:pic>
      <xdr:nvPicPr>
        <xdr:cNvPr id="98" name="ID_AC13D6FEE00848CCBC332989426993C4" descr="upload_post_object_v2_4008427799"/>
        <xdr:cNvPicPr/>
      </xdr:nvPicPr>
      <xdr:blipFill>
        <a:blip r:embed="rId97"/>
        <a:stretch>
          <a:fillRect/>
        </a:stretch>
      </xdr:blipFill>
      <xdr:spPr>
        <a:xfrm>
          <a:off x="0" y="0"/>
          <a:ext cx="3429000" cy="5375275"/>
        </a:xfrm>
        <a:prstGeom prst="rect">
          <a:avLst/>
        </a:prstGeom>
      </xdr:spPr>
    </xdr:pic>
  </etc:cellImage>
  <etc:cellImage>
    <xdr:pic>
      <xdr:nvPicPr>
        <xdr:cNvPr id="99" name="ID_7921C39B54CB4770A6F43E7AC2098FAA" descr="upload_post_object_v2_3098136565"/>
        <xdr:cNvPicPr/>
      </xdr:nvPicPr>
      <xdr:blipFill>
        <a:blip r:embed="rId98"/>
        <a:stretch>
          <a:fillRect/>
        </a:stretch>
      </xdr:blipFill>
      <xdr:spPr>
        <a:xfrm>
          <a:off x="0" y="0"/>
          <a:ext cx="3810000" cy="3810000"/>
        </a:xfrm>
        <a:prstGeom prst="rect">
          <a:avLst/>
        </a:prstGeom>
      </xdr:spPr>
    </xdr:pic>
  </etc:cellImage>
  <etc:cellImage>
    <xdr:pic>
      <xdr:nvPicPr>
        <xdr:cNvPr id="100" name="ID_06D80CE548914F38A0C4E18BAD894CC2" descr="upload_post_object_v2_2074890158"/>
        <xdr:cNvPicPr/>
      </xdr:nvPicPr>
      <xdr:blipFill>
        <a:blip r:embed="rId99"/>
        <a:stretch>
          <a:fillRect/>
        </a:stretch>
      </xdr:blipFill>
      <xdr:spPr>
        <a:xfrm>
          <a:off x="0" y="0"/>
          <a:ext cx="3429000" cy="4572000"/>
        </a:xfrm>
        <a:prstGeom prst="rect">
          <a:avLst/>
        </a:prstGeom>
      </xdr:spPr>
    </xdr:pic>
  </etc:cellImage>
  <etc:cellImage>
    <xdr:pic>
      <xdr:nvPicPr>
        <xdr:cNvPr id="101" name="ID_7C5CAAE4D894428CB901AB24471AA2B6" descr="upload_post_object_v2_3524691788"/>
        <xdr:cNvPicPr/>
      </xdr:nvPicPr>
      <xdr:blipFill>
        <a:blip r:embed="rId100"/>
        <a:stretch>
          <a:fillRect/>
        </a:stretch>
      </xdr:blipFill>
      <xdr:spPr>
        <a:xfrm>
          <a:off x="0" y="0"/>
          <a:ext cx="3571875" cy="4762500"/>
        </a:xfrm>
        <a:prstGeom prst="rect">
          <a:avLst/>
        </a:prstGeom>
      </xdr:spPr>
    </xdr:pic>
  </etc:cellImage>
  <etc:cellImage>
    <xdr:pic>
      <xdr:nvPicPr>
        <xdr:cNvPr id="102" name="ID_5F1054C458D446C88D466E672C2FE03B" descr="upload_post_object_v2_1032853983"/>
        <xdr:cNvPicPr/>
      </xdr:nvPicPr>
      <xdr:blipFill>
        <a:blip r:embed="rId101"/>
        <a:stretch>
          <a:fillRect/>
        </a:stretch>
      </xdr:blipFill>
      <xdr:spPr>
        <a:xfrm>
          <a:off x="0" y="0"/>
          <a:ext cx="3429000" cy="4572000"/>
        </a:xfrm>
        <a:prstGeom prst="rect">
          <a:avLst/>
        </a:prstGeom>
      </xdr:spPr>
    </xdr:pic>
  </etc:cellImage>
  <etc:cellImage>
    <xdr:pic>
      <xdr:nvPicPr>
        <xdr:cNvPr id="103" name="ID_EEBDCB33673648A080B1E0A9F558C86A" descr="upload_post_object_v2_887899091"/>
        <xdr:cNvPicPr/>
      </xdr:nvPicPr>
      <xdr:blipFill>
        <a:blip r:embed="rId102"/>
        <a:stretch>
          <a:fillRect/>
        </a:stretch>
      </xdr:blipFill>
      <xdr:spPr>
        <a:xfrm>
          <a:off x="0" y="0"/>
          <a:ext cx="3429000" cy="4572000"/>
        </a:xfrm>
        <a:prstGeom prst="rect">
          <a:avLst/>
        </a:prstGeom>
      </xdr:spPr>
    </xdr:pic>
  </etc:cellImage>
  <etc:cellImage>
    <xdr:pic>
      <xdr:nvPicPr>
        <xdr:cNvPr id="104" name="ID_6C6896D9355D42BD8522FEA42D0E6F21" descr="upload_post_object_v2_542298911"/>
        <xdr:cNvPicPr/>
      </xdr:nvPicPr>
      <xdr:blipFill>
        <a:blip r:embed="rId103"/>
        <a:stretch>
          <a:fillRect/>
        </a:stretch>
      </xdr:blipFill>
      <xdr:spPr>
        <a:xfrm>
          <a:off x="0" y="0"/>
          <a:ext cx="3619500" cy="3619500"/>
        </a:xfrm>
        <a:prstGeom prst="rect">
          <a:avLst/>
        </a:prstGeom>
      </xdr:spPr>
    </xdr:pic>
  </etc:cellImage>
  <etc:cellImage>
    <xdr:pic>
      <xdr:nvPicPr>
        <xdr:cNvPr id="105" name="ID_77E47F8E59244D77AD19409189F58BA1" descr="upload_post_object_v2_926835774"/>
        <xdr:cNvPicPr/>
      </xdr:nvPicPr>
      <xdr:blipFill>
        <a:blip r:embed="rId104"/>
        <a:stretch>
          <a:fillRect/>
        </a:stretch>
      </xdr:blipFill>
      <xdr:spPr>
        <a:xfrm>
          <a:off x="0" y="0"/>
          <a:ext cx="5080000" cy="5080000"/>
        </a:xfrm>
        <a:prstGeom prst="rect">
          <a:avLst/>
        </a:prstGeom>
      </xdr:spPr>
    </xdr:pic>
  </etc:cellImage>
  <etc:cellImage>
    <xdr:pic>
      <xdr:nvPicPr>
        <xdr:cNvPr id="106" name="ID_69677B2F7DBB42CA9577EADEE4C1D0C3" descr="upload_post_object_v2_3578048520"/>
        <xdr:cNvPicPr/>
      </xdr:nvPicPr>
      <xdr:blipFill>
        <a:blip r:embed="rId105"/>
        <a:stretch>
          <a:fillRect/>
        </a:stretch>
      </xdr:blipFill>
      <xdr:spPr>
        <a:xfrm>
          <a:off x="0" y="0"/>
          <a:ext cx="5080000" cy="5080000"/>
        </a:xfrm>
        <a:prstGeom prst="rect">
          <a:avLst/>
        </a:prstGeom>
      </xdr:spPr>
    </xdr:pic>
  </etc:cellImage>
  <etc:cellImage>
    <xdr:pic>
      <xdr:nvPicPr>
        <xdr:cNvPr id="107" name="ID_3DF1C26A4AB54F3F81FB25624709171A" descr="upload_post_object_v2_1667800156"/>
        <xdr:cNvPicPr/>
      </xdr:nvPicPr>
      <xdr:blipFill>
        <a:blip r:embed="rId106"/>
        <a:stretch>
          <a:fillRect/>
        </a:stretch>
      </xdr:blipFill>
      <xdr:spPr>
        <a:xfrm>
          <a:off x="0" y="0"/>
          <a:ext cx="5080000" cy="5080000"/>
        </a:xfrm>
        <a:prstGeom prst="rect">
          <a:avLst/>
        </a:prstGeom>
      </xdr:spPr>
    </xdr:pic>
  </etc:cellImage>
  <etc:cellImage>
    <xdr:pic>
      <xdr:nvPicPr>
        <xdr:cNvPr id="108" name="ID_23C94996CFB744A4A51D78C2F8854734" descr="upload_post_object_v2_3417183991"/>
        <xdr:cNvPicPr/>
      </xdr:nvPicPr>
      <xdr:blipFill>
        <a:blip r:embed="rId107"/>
        <a:stretch>
          <a:fillRect/>
        </a:stretch>
      </xdr:blipFill>
      <xdr:spPr>
        <a:xfrm>
          <a:off x="0" y="0"/>
          <a:ext cx="5080000" cy="5080000"/>
        </a:xfrm>
        <a:prstGeom prst="rect">
          <a:avLst/>
        </a:prstGeom>
      </xdr:spPr>
    </xdr:pic>
  </etc:cellImage>
  <etc:cellImage>
    <xdr:pic>
      <xdr:nvPicPr>
        <xdr:cNvPr id="109" name="ID_A53EF645390047E0871D363CC3C0A77C" descr="upload_post_object_v2_939236159"/>
        <xdr:cNvPicPr/>
      </xdr:nvPicPr>
      <xdr:blipFill>
        <a:blip r:embed="rId108"/>
        <a:stretch>
          <a:fillRect/>
        </a:stretch>
      </xdr:blipFill>
      <xdr:spPr>
        <a:xfrm>
          <a:off x="0" y="0"/>
          <a:ext cx="5080000" cy="5080000"/>
        </a:xfrm>
        <a:prstGeom prst="rect">
          <a:avLst/>
        </a:prstGeom>
      </xdr:spPr>
    </xdr:pic>
  </etc:cellImage>
  <etc:cellImage>
    <xdr:pic>
      <xdr:nvPicPr>
        <xdr:cNvPr id="110" name="ID_973D385D9C394A4B9F71EDA9E6D13187" descr="upload_post_object_v2_4121735088"/>
        <xdr:cNvPicPr/>
      </xdr:nvPicPr>
      <xdr:blipFill>
        <a:blip r:embed="rId109"/>
        <a:stretch>
          <a:fillRect/>
        </a:stretch>
      </xdr:blipFill>
      <xdr:spPr>
        <a:xfrm>
          <a:off x="0" y="0"/>
          <a:ext cx="5080000" cy="5080000"/>
        </a:xfrm>
        <a:prstGeom prst="rect">
          <a:avLst/>
        </a:prstGeom>
      </xdr:spPr>
    </xdr:pic>
  </etc:cellImage>
  <etc:cellImage>
    <xdr:pic>
      <xdr:nvPicPr>
        <xdr:cNvPr id="111" name="ID_0F7B33F628874B97BB7FA8C50780444D" descr="upload_post_object_v2_1979281635"/>
        <xdr:cNvPicPr/>
      </xdr:nvPicPr>
      <xdr:blipFill>
        <a:blip r:embed="rId110"/>
        <a:stretch>
          <a:fillRect/>
        </a:stretch>
      </xdr:blipFill>
      <xdr:spPr>
        <a:xfrm>
          <a:off x="0" y="0"/>
          <a:ext cx="5080000" cy="5080000"/>
        </a:xfrm>
        <a:prstGeom prst="rect">
          <a:avLst/>
        </a:prstGeom>
      </xdr:spPr>
    </xdr:pic>
  </etc:cellImage>
  <etc:cellImage>
    <xdr:pic>
      <xdr:nvPicPr>
        <xdr:cNvPr id="112" name="ID_880C2DDA3B634A24BA4E6CC769568E08" descr="upload_post_object_v2_4218389752"/>
        <xdr:cNvPicPr/>
      </xdr:nvPicPr>
      <xdr:blipFill>
        <a:blip r:embed="rId111"/>
        <a:stretch>
          <a:fillRect/>
        </a:stretch>
      </xdr:blipFill>
      <xdr:spPr>
        <a:xfrm>
          <a:off x="0" y="0"/>
          <a:ext cx="6350000" cy="6350000"/>
        </a:xfrm>
        <a:prstGeom prst="rect">
          <a:avLst/>
        </a:prstGeom>
      </xdr:spPr>
    </xdr:pic>
  </etc:cellImage>
  <etc:cellImage>
    <xdr:pic>
      <xdr:nvPicPr>
        <xdr:cNvPr id="113" name="ID_3B74DA2B610444618B8F204D76105016" descr="upload_post_object_v2_4174695009"/>
        <xdr:cNvPicPr/>
      </xdr:nvPicPr>
      <xdr:blipFill>
        <a:blip r:embed="rId112"/>
        <a:stretch>
          <a:fillRect/>
        </a:stretch>
      </xdr:blipFill>
      <xdr:spPr>
        <a:xfrm>
          <a:off x="0" y="0"/>
          <a:ext cx="5572125" cy="5476875"/>
        </a:xfrm>
        <a:prstGeom prst="rect">
          <a:avLst/>
        </a:prstGeom>
      </xdr:spPr>
    </xdr:pic>
  </etc:cellImage>
  <etc:cellImage>
    <xdr:pic>
      <xdr:nvPicPr>
        <xdr:cNvPr id="114" name="ID_9192227F077EC1E97B8A086854E1DF8E" descr="2025-04-23 14:36:43.785000"/>
        <xdr:cNvPicPr/>
      </xdr:nvPicPr>
      <xdr:blipFill>
        <a:blip r:embed="rId113"/>
        <a:stretch>
          <a:fillRect/>
        </a:stretch>
      </xdr:blipFill>
      <xdr:spPr>
        <a:xfrm>
          <a:off x="0" y="0"/>
          <a:ext cx="7480300" cy="7480300"/>
        </a:xfrm>
        <a:prstGeom prst="rect">
          <a:avLst/>
        </a:prstGeom>
      </xdr:spPr>
    </xdr:pic>
  </etc:cellImage>
  <etc:cellImage>
    <xdr:pic>
      <xdr:nvPicPr>
        <xdr:cNvPr id="115" name="ID_D7790BCA3E5D484DA5C8651D65B006D4"/>
        <xdr:cNvPicPr/>
      </xdr:nvPicPr>
      <xdr:blipFill>
        <a:blip r:embed="rId114"/>
        <a:stretch>
          <a:fillRect/>
        </a:stretch>
      </xdr:blipFill>
      <xdr:spPr>
        <a:xfrm>
          <a:off x="736600" y="36714430"/>
          <a:ext cx="2114550" cy="1530350"/>
        </a:xfrm>
        <a:prstGeom prst="rect">
          <a:avLst/>
        </a:prstGeom>
      </xdr:spPr>
    </xdr:pic>
  </etc:cellImage>
  <etc:cellImage>
    <xdr:pic>
      <xdr:nvPicPr>
        <xdr:cNvPr id="116" name="ID_1E589AD660944E188F3AA1A886B19F1D" descr="upload_post_object_v2_2486096485"/>
        <xdr:cNvPicPr/>
      </xdr:nvPicPr>
      <xdr:blipFill>
        <a:blip r:embed="rId115"/>
        <a:stretch>
          <a:fillRect/>
        </a:stretch>
      </xdr:blipFill>
      <xdr:spPr>
        <a:xfrm>
          <a:off x="0" y="0"/>
          <a:ext cx="3943350" cy="6629400"/>
        </a:xfrm>
        <a:prstGeom prst="rect">
          <a:avLst/>
        </a:prstGeom>
      </xdr:spPr>
    </xdr:pic>
  </etc:cellImage>
  <etc:cellImage>
    <xdr:pic>
      <xdr:nvPicPr>
        <xdr:cNvPr id="117" name="ID_98012F67E9EB4C7BA6B28EEBDDE6A4DE" descr="upload_post_object_v2_2948474211"/>
        <xdr:cNvPicPr/>
      </xdr:nvPicPr>
      <xdr:blipFill>
        <a:blip r:embed="rId116"/>
        <a:stretch>
          <a:fillRect/>
        </a:stretch>
      </xdr:blipFill>
      <xdr:spPr>
        <a:xfrm>
          <a:off x="0" y="0"/>
          <a:ext cx="3943350" cy="6629400"/>
        </a:xfrm>
        <a:prstGeom prst="rect">
          <a:avLst/>
        </a:prstGeom>
      </xdr:spPr>
    </xdr:pic>
  </etc:cellImage>
  <etc:cellImage>
    <xdr:pic>
      <xdr:nvPicPr>
        <xdr:cNvPr id="118" name="ID_96151D295B984694B75B7E1C1776572F" descr="upload_post_object_v2_1446973174"/>
        <xdr:cNvPicPr/>
      </xdr:nvPicPr>
      <xdr:blipFill>
        <a:blip r:embed="rId117"/>
        <a:stretch>
          <a:fillRect/>
        </a:stretch>
      </xdr:blipFill>
      <xdr:spPr>
        <a:xfrm>
          <a:off x="0" y="0"/>
          <a:ext cx="7820025" cy="4619625"/>
        </a:xfrm>
        <a:prstGeom prst="rect">
          <a:avLst/>
        </a:prstGeom>
      </xdr:spPr>
    </xdr:pic>
  </etc:cellImage>
  <etc:cellImage>
    <xdr:pic>
      <xdr:nvPicPr>
        <xdr:cNvPr id="119" name="ID_068561CF1E32418E8D170055DFD043E2" descr="upload_post_object_v2_201254309"/>
        <xdr:cNvPicPr/>
      </xdr:nvPicPr>
      <xdr:blipFill>
        <a:blip r:embed="rId118"/>
        <a:stretch>
          <a:fillRect/>
        </a:stretch>
      </xdr:blipFill>
      <xdr:spPr>
        <a:xfrm>
          <a:off x="0" y="0"/>
          <a:ext cx="6953250" cy="3448050"/>
        </a:xfrm>
        <a:prstGeom prst="rect">
          <a:avLst/>
        </a:prstGeom>
      </xdr:spPr>
    </xdr:pic>
  </etc:cellImage>
  <etc:cellImage>
    <xdr:pic>
      <xdr:nvPicPr>
        <xdr:cNvPr id="120" name="ID_8C7AFFD49C4A4566BC76D91DC2B768F5" descr="upload_post_object_v2_2467727138"/>
        <xdr:cNvPicPr/>
      </xdr:nvPicPr>
      <xdr:blipFill>
        <a:blip r:embed="rId119"/>
        <a:stretch>
          <a:fillRect/>
        </a:stretch>
      </xdr:blipFill>
      <xdr:spPr>
        <a:xfrm>
          <a:off x="0" y="0"/>
          <a:ext cx="3943350" cy="6824980"/>
        </a:xfrm>
        <a:prstGeom prst="rect">
          <a:avLst/>
        </a:prstGeom>
      </xdr:spPr>
    </xdr:pic>
  </etc:cellImage>
  <etc:cellImage>
    <xdr:pic>
      <xdr:nvPicPr>
        <xdr:cNvPr id="121" name="ID_615875F5C2814261B3CD3541E7016A56" descr="upload_post_object_v2_128695534"/>
        <xdr:cNvPicPr/>
      </xdr:nvPicPr>
      <xdr:blipFill>
        <a:blip r:embed="rId120"/>
        <a:stretch>
          <a:fillRect/>
        </a:stretch>
      </xdr:blipFill>
      <xdr:spPr>
        <a:xfrm>
          <a:off x="0" y="0"/>
          <a:ext cx="8162925" cy="4333875"/>
        </a:xfrm>
        <a:prstGeom prst="rect">
          <a:avLst/>
        </a:prstGeom>
      </xdr:spPr>
    </xdr:pic>
  </etc:cellImage>
  <etc:cellImage>
    <xdr:pic>
      <xdr:nvPicPr>
        <xdr:cNvPr id="128" name="ID_69C7099E5E874E729495F3B57FC2AE5F" descr="upload_post_object_v2_159012654"/>
        <xdr:cNvPicPr/>
      </xdr:nvPicPr>
      <xdr:blipFill>
        <a:blip r:embed="rId121"/>
        <a:stretch>
          <a:fillRect/>
        </a:stretch>
      </xdr:blipFill>
      <xdr:spPr>
        <a:xfrm>
          <a:off x="0" y="0"/>
          <a:ext cx="9144000" cy="4749165"/>
        </a:xfrm>
        <a:prstGeom prst="rect">
          <a:avLst/>
        </a:prstGeom>
      </xdr:spPr>
    </xdr:pic>
  </etc:cellImage>
  <etc:cellImage>
    <xdr:pic>
      <xdr:nvPicPr>
        <xdr:cNvPr id="122" name="ID_A180193D22AD46D49C20021CCD753533" descr="upload_post_object_v2_4134396317"/>
        <xdr:cNvPicPr/>
      </xdr:nvPicPr>
      <xdr:blipFill>
        <a:blip r:embed="rId122"/>
        <a:stretch>
          <a:fillRect/>
        </a:stretch>
      </xdr:blipFill>
      <xdr:spPr>
        <a:xfrm>
          <a:off x="0" y="0"/>
          <a:ext cx="7315200" cy="3400425"/>
        </a:xfrm>
        <a:prstGeom prst="rect">
          <a:avLst/>
        </a:prstGeom>
      </xdr:spPr>
    </xdr:pic>
  </etc:cellImage>
  <etc:cellImage>
    <xdr:pic>
      <xdr:nvPicPr>
        <xdr:cNvPr id="123" name="ID_3CFB7C69F36744959F212AEB38053AF1" descr="upload_post_object_v2_1927377525"/>
        <xdr:cNvPicPr/>
      </xdr:nvPicPr>
      <xdr:blipFill>
        <a:blip r:embed="rId123"/>
        <a:stretch>
          <a:fillRect/>
        </a:stretch>
      </xdr:blipFill>
      <xdr:spPr>
        <a:xfrm>
          <a:off x="0" y="0"/>
          <a:ext cx="9144000" cy="4749165"/>
        </a:xfrm>
        <a:prstGeom prst="rect">
          <a:avLst/>
        </a:prstGeom>
      </xdr:spPr>
    </xdr:pic>
  </etc:cellImage>
  <etc:cellImage>
    <xdr:pic>
      <xdr:nvPicPr>
        <xdr:cNvPr id="124" name="ID_C83F580760084255AD265F047782B4BA" descr="upload_post_object_v2_1639803142"/>
        <xdr:cNvPicPr/>
      </xdr:nvPicPr>
      <xdr:blipFill>
        <a:blip r:embed="rId124"/>
        <a:stretch>
          <a:fillRect/>
        </a:stretch>
      </xdr:blipFill>
      <xdr:spPr>
        <a:xfrm>
          <a:off x="0" y="0"/>
          <a:ext cx="5615305" cy="9315450"/>
        </a:xfrm>
        <a:prstGeom prst="rect">
          <a:avLst/>
        </a:prstGeom>
      </xdr:spPr>
    </xdr:pic>
  </etc:cellImage>
  <etc:cellImage>
    <xdr:pic>
      <xdr:nvPicPr>
        <xdr:cNvPr id="125" name="ID_92A4FCA5D7E1479EA49BE3EBBBDC0474" descr="upload_post_object_v2_2957664846"/>
        <xdr:cNvPicPr/>
      </xdr:nvPicPr>
      <xdr:blipFill>
        <a:blip r:embed="rId125"/>
        <a:stretch>
          <a:fillRect/>
        </a:stretch>
      </xdr:blipFill>
      <xdr:spPr>
        <a:xfrm>
          <a:off x="0" y="0"/>
          <a:ext cx="3943350" cy="6629400"/>
        </a:xfrm>
        <a:prstGeom prst="rect">
          <a:avLst/>
        </a:prstGeom>
      </xdr:spPr>
    </xdr:pic>
  </etc:cellImage>
  <etc:cellImage>
    <xdr:pic>
      <xdr:nvPicPr>
        <xdr:cNvPr id="126" name="ID_2FD29EBC23924896A9355D9879C867AD" descr="upload_post_object_v2_595604774"/>
        <xdr:cNvPicPr/>
      </xdr:nvPicPr>
      <xdr:blipFill>
        <a:blip r:embed="rId126"/>
        <a:stretch>
          <a:fillRect/>
        </a:stretch>
      </xdr:blipFill>
      <xdr:spPr>
        <a:xfrm>
          <a:off x="0" y="0"/>
          <a:ext cx="6062345" cy="10058400"/>
        </a:xfrm>
        <a:prstGeom prst="rect">
          <a:avLst/>
        </a:prstGeom>
      </xdr:spPr>
    </xdr:pic>
  </etc:cellImage>
  <etc:cellImage>
    <xdr:pic>
      <xdr:nvPicPr>
        <xdr:cNvPr id="127" name="ID_10C0EC0AEA084155B6A57558281A07A8" descr="upload_post_object_v2_3929266448"/>
        <xdr:cNvPicPr/>
      </xdr:nvPicPr>
      <xdr:blipFill>
        <a:blip r:embed="rId127"/>
        <a:stretch>
          <a:fillRect/>
        </a:stretch>
      </xdr:blipFill>
      <xdr:spPr>
        <a:xfrm>
          <a:off x="0" y="0"/>
          <a:ext cx="3714750" cy="6134100"/>
        </a:xfrm>
        <a:prstGeom prst="rect">
          <a:avLst/>
        </a:prstGeom>
      </xdr:spPr>
    </xdr:pic>
  </etc:cellImage>
  <etc:cellImage>
    <xdr:pic>
      <xdr:nvPicPr>
        <xdr:cNvPr id="129" name="ID_7BDBEA4C47E94350A5D1B3C3E5F1F332" descr="upload_post_object_v2_3570391439"/>
        <xdr:cNvPicPr/>
      </xdr:nvPicPr>
      <xdr:blipFill>
        <a:blip r:embed="rId128"/>
        <a:stretch>
          <a:fillRect/>
        </a:stretch>
      </xdr:blipFill>
      <xdr:spPr>
        <a:xfrm>
          <a:off x="0" y="0"/>
          <a:ext cx="5615305" cy="9315450"/>
        </a:xfrm>
        <a:prstGeom prst="rect">
          <a:avLst/>
        </a:prstGeom>
      </xdr:spPr>
    </xdr:pic>
  </etc:cellImage>
  <etc:cellImage>
    <xdr:pic>
      <xdr:nvPicPr>
        <xdr:cNvPr id="135" name="ID_6DF9ECFF16054026A442423969704AD5" descr="upload_post_object_v2_2766715994"/>
        <xdr:cNvPicPr/>
      </xdr:nvPicPr>
      <xdr:blipFill>
        <a:blip r:embed="rId129"/>
        <a:stretch>
          <a:fillRect/>
        </a:stretch>
      </xdr:blipFill>
      <xdr:spPr>
        <a:xfrm>
          <a:off x="0" y="0"/>
          <a:ext cx="9144000" cy="4749165"/>
        </a:xfrm>
        <a:prstGeom prst="rect">
          <a:avLst/>
        </a:prstGeom>
      </xdr:spPr>
    </xdr:pic>
  </etc:cellImage>
  <etc:cellImage>
    <xdr:pic>
      <xdr:nvPicPr>
        <xdr:cNvPr id="130" name="ID_BE1349B7E88546AE9C4550881574FDA7" descr="upload_post_object_v2_2628227880"/>
        <xdr:cNvPicPr/>
      </xdr:nvPicPr>
      <xdr:blipFill>
        <a:blip r:embed="rId130"/>
        <a:stretch>
          <a:fillRect/>
        </a:stretch>
      </xdr:blipFill>
      <xdr:spPr>
        <a:xfrm>
          <a:off x="0" y="0"/>
          <a:ext cx="9144000" cy="4749165"/>
        </a:xfrm>
        <a:prstGeom prst="rect">
          <a:avLst/>
        </a:prstGeom>
      </xdr:spPr>
    </xdr:pic>
  </etc:cellImage>
  <etc:cellImage>
    <xdr:pic>
      <xdr:nvPicPr>
        <xdr:cNvPr id="131" name="ID_AFC1C0C257CC44B3AE883589FB09C5CF" descr="upload_post_object_v2_2270842069"/>
        <xdr:cNvPicPr/>
      </xdr:nvPicPr>
      <xdr:blipFill>
        <a:blip r:embed="rId131"/>
        <a:stretch>
          <a:fillRect/>
        </a:stretch>
      </xdr:blipFill>
      <xdr:spPr>
        <a:xfrm>
          <a:off x="0" y="0"/>
          <a:ext cx="6062345" cy="10058400"/>
        </a:xfrm>
        <a:prstGeom prst="rect">
          <a:avLst/>
        </a:prstGeom>
      </xdr:spPr>
    </xdr:pic>
  </etc:cellImage>
  <etc:cellImage>
    <xdr:pic>
      <xdr:nvPicPr>
        <xdr:cNvPr id="132" name="ID_6505D610BC6748FC96C3565E56EC959F" descr="upload_post_object_v2_3576644248"/>
        <xdr:cNvPicPr/>
      </xdr:nvPicPr>
      <xdr:blipFill>
        <a:blip r:embed="rId132"/>
        <a:stretch>
          <a:fillRect/>
        </a:stretch>
      </xdr:blipFill>
      <xdr:spPr>
        <a:xfrm>
          <a:off x="0" y="0"/>
          <a:ext cx="6062345" cy="10058400"/>
        </a:xfrm>
        <a:prstGeom prst="rect">
          <a:avLst/>
        </a:prstGeom>
      </xdr:spPr>
    </xdr:pic>
  </etc:cellImage>
  <etc:cellImage>
    <xdr:pic>
      <xdr:nvPicPr>
        <xdr:cNvPr id="133" name="ID_E44360EFFBD8435EACB953FEFA1CC61E" descr="upload_post_object_v2_2098525052"/>
        <xdr:cNvPicPr/>
      </xdr:nvPicPr>
      <xdr:blipFill>
        <a:blip r:embed="rId133"/>
        <a:stretch>
          <a:fillRect/>
        </a:stretch>
      </xdr:blipFill>
      <xdr:spPr>
        <a:xfrm>
          <a:off x="0" y="0"/>
          <a:ext cx="3943350" cy="6629400"/>
        </a:xfrm>
        <a:prstGeom prst="rect">
          <a:avLst/>
        </a:prstGeom>
      </xdr:spPr>
    </xdr:pic>
  </etc:cellImage>
  <etc:cellImage>
    <xdr:pic>
      <xdr:nvPicPr>
        <xdr:cNvPr id="134" name="ID_69DE3CC9B7234397A96FBBC1148590A1" descr="upload_post_object_v2_2027510975"/>
        <xdr:cNvPicPr/>
      </xdr:nvPicPr>
      <xdr:blipFill>
        <a:blip r:embed="rId134"/>
        <a:stretch>
          <a:fillRect/>
        </a:stretch>
      </xdr:blipFill>
      <xdr:spPr>
        <a:xfrm>
          <a:off x="0" y="0"/>
          <a:ext cx="3943350" cy="6629400"/>
        </a:xfrm>
        <a:prstGeom prst="rect">
          <a:avLst/>
        </a:prstGeom>
      </xdr:spPr>
    </xdr:pic>
  </etc:cellImage>
  <etc:cellImage>
    <xdr:pic>
      <xdr:nvPicPr>
        <xdr:cNvPr id="136" name="ID_E511F84A36F4445FAB89E6A8C7E7E5EB" descr="upload_post_object_v2_1762159249"/>
        <xdr:cNvPicPr/>
      </xdr:nvPicPr>
      <xdr:blipFill>
        <a:blip r:embed="rId135"/>
        <a:stretch>
          <a:fillRect/>
        </a:stretch>
      </xdr:blipFill>
      <xdr:spPr>
        <a:xfrm>
          <a:off x="0" y="0"/>
          <a:ext cx="6062345" cy="10058400"/>
        </a:xfrm>
        <a:prstGeom prst="rect">
          <a:avLst/>
        </a:prstGeom>
      </xdr:spPr>
    </xdr:pic>
  </etc:cellImage>
  <etc:cellImage>
    <xdr:pic>
      <xdr:nvPicPr>
        <xdr:cNvPr id="137" name="ID_CD85D17785A74FDCB5F805A9ABE13F78" descr="upload_post_object_v2_4191579785"/>
        <xdr:cNvPicPr/>
      </xdr:nvPicPr>
      <xdr:blipFill>
        <a:blip r:embed="rId136"/>
        <a:stretch>
          <a:fillRect/>
        </a:stretch>
      </xdr:blipFill>
      <xdr:spPr>
        <a:xfrm>
          <a:off x="0" y="0"/>
          <a:ext cx="9144000" cy="4749165"/>
        </a:xfrm>
        <a:prstGeom prst="rect">
          <a:avLst/>
        </a:prstGeom>
      </xdr:spPr>
    </xdr:pic>
  </etc:cellImage>
  <etc:cellImage>
    <xdr:pic>
      <xdr:nvPicPr>
        <xdr:cNvPr id="138" name="ID_10A508D61C4F4D56940762C0719C41EF" descr="upload_post_object_v2_867482901"/>
        <xdr:cNvPicPr/>
      </xdr:nvPicPr>
      <xdr:blipFill>
        <a:blip r:embed="rId137"/>
        <a:stretch>
          <a:fillRect/>
        </a:stretch>
      </xdr:blipFill>
      <xdr:spPr>
        <a:xfrm>
          <a:off x="0" y="0"/>
          <a:ext cx="9144000" cy="4749165"/>
        </a:xfrm>
        <a:prstGeom prst="rect">
          <a:avLst/>
        </a:prstGeom>
      </xdr:spPr>
    </xdr:pic>
  </etc:cellImage>
  <etc:cellImage>
    <xdr:pic>
      <xdr:nvPicPr>
        <xdr:cNvPr id="139" name="ID_F52691496A9B4BB8B9C199D70BD0A7A4" descr="upload_post_object_v2_2445556860"/>
        <xdr:cNvPicPr/>
      </xdr:nvPicPr>
      <xdr:blipFill>
        <a:blip r:embed="rId138"/>
        <a:stretch>
          <a:fillRect/>
        </a:stretch>
      </xdr:blipFill>
      <xdr:spPr>
        <a:xfrm>
          <a:off x="0" y="0"/>
          <a:ext cx="9144000" cy="4749165"/>
        </a:xfrm>
        <a:prstGeom prst="rect">
          <a:avLst/>
        </a:prstGeom>
      </xdr:spPr>
    </xdr:pic>
  </etc:cellImage>
  <etc:cellImage>
    <xdr:pic>
      <xdr:nvPicPr>
        <xdr:cNvPr id="140" name="ID_D3C19C6C50474C2BAD13FB885527B8CB" descr="upload_post_object_v2_4266139711"/>
        <xdr:cNvPicPr/>
      </xdr:nvPicPr>
      <xdr:blipFill>
        <a:blip r:embed="rId139"/>
        <a:stretch>
          <a:fillRect/>
        </a:stretch>
      </xdr:blipFill>
      <xdr:spPr>
        <a:xfrm>
          <a:off x="0" y="0"/>
          <a:ext cx="9144000" cy="4749165"/>
        </a:xfrm>
        <a:prstGeom prst="rect">
          <a:avLst/>
        </a:prstGeom>
      </xdr:spPr>
    </xdr:pic>
  </etc:cellImage>
  <etc:cellImage>
    <xdr:pic>
      <xdr:nvPicPr>
        <xdr:cNvPr id="141" name="ID_0F8AC03C2BCB492B9DBB7D8C8F330BE7" descr="upload_post_object_v2_2575348971"/>
        <xdr:cNvPicPr/>
      </xdr:nvPicPr>
      <xdr:blipFill>
        <a:blip r:embed="rId140"/>
        <a:stretch>
          <a:fillRect/>
        </a:stretch>
      </xdr:blipFill>
      <xdr:spPr>
        <a:xfrm>
          <a:off x="0" y="0"/>
          <a:ext cx="5615305" cy="9315450"/>
        </a:xfrm>
        <a:prstGeom prst="rect">
          <a:avLst/>
        </a:prstGeom>
      </xdr:spPr>
    </xdr:pic>
  </etc:cellImage>
  <etc:cellImage>
    <xdr:pic>
      <xdr:nvPicPr>
        <xdr:cNvPr id="142" name="ID_ED0B0F1A570148588548A05C7A805AF2" descr="upload_post_object_v2_2938869918"/>
        <xdr:cNvPicPr/>
      </xdr:nvPicPr>
      <xdr:blipFill>
        <a:blip r:embed="rId141"/>
        <a:stretch>
          <a:fillRect/>
        </a:stretch>
      </xdr:blipFill>
      <xdr:spPr>
        <a:xfrm>
          <a:off x="0" y="0"/>
          <a:ext cx="7730490" cy="10058400"/>
        </a:xfrm>
        <a:prstGeom prst="rect">
          <a:avLst/>
        </a:prstGeom>
      </xdr:spPr>
    </xdr:pic>
  </etc:cellImage>
  <etc:cellImage>
    <xdr:pic>
      <xdr:nvPicPr>
        <xdr:cNvPr id="143" name="ID_F6727102E5E948578BDAA3D0C3EB09B0" descr="upload_post_object_v2_1346000285"/>
        <xdr:cNvPicPr/>
      </xdr:nvPicPr>
      <xdr:blipFill>
        <a:blip r:embed="rId142"/>
        <a:stretch>
          <a:fillRect/>
        </a:stretch>
      </xdr:blipFill>
      <xdr:spPr>
        <a:xfrm>
          <a:off x="0" y="0"/>
          <a:ext cx="3714750" cy="6134100"/>
        </a:xfrm>
        <a:prstGeom prst="rect">
          <a:avLst/>
        </a:prstGeom>
      </xdr:spPr>
    </xdr:pic>
  </etc:cellImage>
  <etc:cellImage>
    <xdr:pic>
      <xdr:nvPicPr>
        <xdr:cNvPr id="144" name="ID_571F5FEB86CF44F7888DF664792E31A0" descr="upload_post_object_v2_1035813500"/>
        <xdr:cNvPicPr/>
      </xdr:nvPicPr>
      <xdr:blipFill>
        <a:blip r:embed="rId143"/>
        <a:stretch>
          <a:fillRect/>
        </a:stretch>
      </xdr:blipFill>
      <xdr:spPr>
        <a:xfrm>
          <a:off x="0" y="0"/>
          <a:ext cx="6062345" cy="10058400"/>
        </a:xfrm>
        <a:prstGeom prst="rect">
          <a:avLst/>
        </a:prstGeom>
      </xdr:spPr>
    </xdr:pic>
  </etc:cellImage>
  <etc:cellImage>
    <xdr:pic>
      <xdr:nvPicPr>
        <xdr:cNvPr id="145" name="ID_009069A34B2C4BAFAC4AC492B91107AA" descr="upload_post_object_v2_1838139570"/>
        <xdr:cNvPicPr/>
      </xdr:nvPicPr>
      <xdr:blipFill>
        <a:blip r:embed="rId144"/>
        <a:stretch>
          <a:fillRect/>
        </a:stretch>
      </xdr:blipFill>
      <xdr:spPr>
        <a:xfrm>
          <a:off x="0" y="0"/>
          <a:ext cx="9144000" cy="4749165"/>
        </a:xfrm>
        <a:prstGeom prst="rect">
          <a:avLst/>
        </a:prstGeom>
      </xdr:spPr>
    </xdr:pic>
  </etc:cellImage>
  <etc:cellImage>
    <xdr:pic>
      <xdr:nvPicPr>
        <xdr:cNvPr id="146" name="ID_30D752B5911042BB8B9FA4A53F042910" descr="upload_post_object_v2_3677523832"/>
        <xdr:cNvPicPr/>
      </xdr:nvPicPr>
      <xdr:blipFill>
        <a:blip r:embed="rId145"/>
        <a:stretch>
          <a:fillRect/>
        </a:stretch>
      </xdr:blipFill>
      <xdr:spPr>
        <a:xfrm>
          <a:off x="0" y="0"/>
          <a:ext cx="9144000" cy="4749165"/>
        </a:xfrm>
        <a:prstGeom prst="rect">
          <a:avLst/>
        </a:prstGeom>
      </xdr:spPr>
    </xdr:pic>
  </etc:cellImage>
  <etc:cellImage>
    <xdr:pic>
      <xdr:nvPicPr>
        <xdr:cNvPr id="147" name="ID_CF239DEF6E88404F934854DCDD86C7EF" descr="upload_post_object_v2_3320558204"/>
        <xdr:cNvPicPr/>
      </xdr:nvPicPr>
      <xdr:blipFill>
        <a:blip r:embed="rId146"/>
        <a:stretch>
          <a:fillRect/>
        </a:stretch>
      </xdr:blipFill>
      <xdr:spPr>
        <a:xfrm>
          <a:off x="0" y="0"/>
          <a:ext cx="9144000" cy="4749165"/>
        </a:xfrm>
        <a:prstGeom prst="rect">
          <a:avLst/>
        </a:prstGeom>
      </xdr:spPr>
    </xdr:pic>
  </etc:cellImage>
  <etc:cellImage>
    <xdr:pic>
      <xdr:nvPicPr>
        <xdr:cNvPr id="148" name="ID_0EBA08E538BA4102950C08DB257ACF56" descr="upload_post_object_v2_1690385357"/>
        <xdr:cNvPicPr/>
      </xdr:nvPicPr>
      <xdr:blipFill>
        <a:blip r:embed="rId147"/>
        <a:stretch>
          <a:fillRect/>
        </a:stretch>
      </xdr:blipFill>
      <xdr:spPr>
        <a:xfrm>
          <a:off x="0" y="0"/>
          <a:ext cx="6062345" cy="10058400"/>
        </a:xfrm>
        <a:prstGeom prst="rect">
          <a:avLst/>
        </a:prstGeom>
      </xdr:spPr>
    </xdr:pic>
  </etc:cellImage>
  <etc:cellImage>
    <xdr:pic>
      <xdr:nvPicPr>
        <xdr:cNvPr id="149" name="ID_64A030D1CF264BA58DF005C9A1799324" descr="upload_post_object_v2_4170171936"/>
        <xdr:cNvPicPr/>
      </xdr:nvPicPr>
      <xdr:blipFill>
        <a:blip r:embed="rId148"/>
        <a:stretch>
          <a:fillRect/>
        </a:stretch>
      </xdr:blipFill>
      <xdr:spPr>
        <a:xfrm>
          <a:off x="0" y="0"/>
          <a:ext cx="9144000" cy="4749165"/>
        </a:xfrm>
        <a:prstGeom prst="rect">
          <a:avLst/>
        </a:prstGeom>
      </xdr:spPr>
    </xdr:pic>
  </etc:cellImage>
  <etc:cellImage>
    <xdr:pic>
      <xdr:nvPicPr>
        <xdr:cNvPr id="150" name="ID_3D63DA3CD6B844A7B642A7419DE4540C" descr="upload_post_object_v2_10328704"/>
        <xdr:cNvPicPr/>
      </xdr:nvPicPr>
      <xdr:blipFill>
        <a:blip r:embed="rId149"/>
        <a:stretch>
          <a:fillRect/>
        </a:stretch>
      </xdr:blipFill>
      <xdr:spPr>
        <a:xfrm>
          <a:off x="0" y="0"/>
          <a:ext cx="3979545" cy="3924935"/>
        </a:xfrm>
        <a:prstGeom prst="rect">
          <a:avLst/>
        </a:prstGeom>
      </xdr:spPr>
    </xdr:pic>
  </etc:cellImage>
  <etc:cellImage>
    <xdr:pic>
      <xdr:nvPicPr>
        <xdr:cNvPr id="151" name="ID_561E07507A944D2D80582855D4860FCD" descr="upload_post_object_v2_3952990936"/>
        <xdr:cNvPicPr/>
      </xdr:nvPicPr>
      <xdr:blipFill>
        <a:blip r:embed="rId150"/>
        <a:stretch>
          <a:fillRect/>
        </a:stretch>
      </xdr:blipFill>
      <xdr:spPr>
        <a:xfrm>
          <a:off x="0" y="0"/>
          <a:ext cx="9144000" cy="4749165"/>
        </a:xfrm>
        <a:prstGeom prst="rect">
          <a:avLst/>
        </a:prstGeom>
      </xdr:spPr>
    </xdr:pic>
  </etc:cellImage>
  <etc:cellImage>
    <xdr:pic>
      <xdr:nvPicPr>
        <xdr:cNvPr id="152" name="ID_B3DAC5729FF74113B2B0C5F10B92BB58" descr="upload_post_object_v2_3941867526"/>
        <xdr:cNvPicPr/>
      </xdr:nvPicPr>
      <xdr:blipFill>
        <a:blip r:embed="rId151"/>
        <a:stretch>
          <a:fillRect/>
        </a:stretch>
      </xdr:blipFill>
      <xdr:spPr>
        <a:xfrm>
          <a:off x="0" y="0"/>
          <a:ext cx="9144000" cy="4749165"/>
        </a:xfrm>
        <a:prstGeom prst="rect">
          <a:avLst/>
        </a:prstGeom>
      </xdr:spPr>
    </xdr:pic>
  </etc:cellImage>
  <etc:cellImage>
    <xdr:pic>
      <xdr:nvPicPr>
        <xdr:cNvPr id="153" name="ID_A7F98E4B0A84456BAD16A4207C7E6B7B" descr="upload_post_object_v2_2926673388"/>
        <xdr:cNvPicPr/>
      </xdr:nvPicPr>
      <xdr:blipFill>
        <a:blip r:embed="rId152"/>
        <a:stretch>
          <a:fillRect/>
        </a:stretch>
      </xdr:blipFill>
      <xdr:spPr>
        <a:xfrm>
          <a:off x="0" y="0"/>
          <a:ext cx="7353300" cy="3381375"/>
        </a:xfrm>
        <a:prstGeom prst="rect">
          <a:avLst/>
        </a:prstGeom>
      </xdr:spPr>
    </xdr:pic>
  </etc:cellImage>
  <etc:cellImage>
    <xdr:pic>
      <xdr:nvPicPr>
        <xdr:cNvPr id="154" name="ID_E658640D0DD24ABE8A0D59D14367F3AF" descr="upload_post_object_v2_1620025544"/>
        <xdr:cNvPicPr/>
      </xdr:nvPicPr>
      <xdr:blipFill>
        <a:blip r:embed="rId153"/>
        <a:stretch>
          <a:fillRect/>
        </a:stretch>
      </xdr:blipFill>
      <xdr:spPr>
        <a:xfrm>
          <a:off x="0" y="0"/>
          <a:ext cx="6062345" cy="10058400"/>
        </a:xfrm>
        <a:prstGeom prst="rect">
          <a:avLst/>
        </a:prstGeom>
      </xdr:spPr>
    </xdr:pic>
  </etc:cellImage>
  <etc:cellImage>
    <xdr:pic>
      <xdr:nvPicPr>
        <xdr:cNvPr id="155" name="ID_8D6A32A990054F1FB7D7D8338C91E061" descr="upload_post_object_v2_74273389"/>
        <xdr:cNvPicPr/>
      </xdr:nvPicPr>
      <xdr:blipFill>
        <a:blip r:embed="rId154"/>
        <a:stretch>
          <a:fillRect/>
        </a:stretch>
      </xdr:blipFill>
      <xdr:spPr>
        <a:xfrm>
          <a:off x="0" y="0"/>
          <a:ext cx="3714750" cy="6134100"/>
        </a:xfrm>
        <a:prstGeom prst="rect">
          <a:avLst/>
        </a:prstGeom>
      </xdr:spPr>
    </xdr:pic>
  </etc:cellImage>
  <etc:cellImage>
    <xdr:pic>
      <xdr:nvPicPr>
        <xdr:cNvPr id="156" name="ID_E542572FE9D44F4DBCAC1CD4579297E1" descr="upload_post_object_v2_4201268707"/>
        <xdr:cNvPicPr/>
      </xdr:nvPicPr>
      <xdr:blipFill>
        <a:blip r:embed="rId155"/>
        <a:stretch>
          <a:fillRect/>
        </a:stretch>
      </xdr:blipFill>
      <xdr:spPr>
        <a:xfrm>
          <a:off x="0" y="0"/>
          <a:ext cx="7686675" cy="3457575"/>
        </a:xfrm>
        <a:prstGeom prst="rect">
          <a:avLst/>
        </a:prstGeom>
      </xdr:spPr>
    </xdr:pic>
  </etc:cellImage>
  <etc:cellImage>
    <xdr:pic>
      <xdr:nvPicPr>
        <xdr:cNvPr id="157" name="ID_64C7281076B84C05BCBBFAD67B562816" descr="upload_post_object_v2_1426926313"/>
        <xdr:cNvPicPr/>
      </xdr:nvPicPr>
      <xdr:blipFill>
        <a:blip r:embed="rId156"/>
        <a:stretch>
          <a:fillRect/>
        </a:stretch>
      </xdr:blipFill>
      <xdr:spPr>
        <a:xfrm>
          <a:off x="0" y="0"/>
          <a:ext cx="6416675" cy="6247130"/>
        </a:xfrm>
        <a:prstGeom prst="rect">
          <a:avLst/>
        </a:prstGeom>
      </xdr:spPr>
    </xdr:pic>
  </etc:cellImage>
  <etc:cellImage>
    <xdr:pic>
      <xdr:nvPicPr>
        <xdr:cNvPr id="158" name="ID_D5184266653F40C9BD83200E9066FF0F" descr="upload_post_object_v2_1110167970"/>
        <xdr:cNvPicPr/>
      </xdr:nvPicPr>
      <xdr:blipFill>
        <a:blip r:embed="rId157"/>
        <a:stretch>
          <a:fillRect/>
        </a:stretch>
      </xdr:blipFill>
      <xdr:spPr>
        <a:xfrm>
          <a:off x="0" y="0"/>
          <a:ext cx="8153400" cy="3571875"/>
        </a:xfrm>
        <a:prstGeom prst="rect">
          <a:avLst/>
        </a:prstGeom>
      </xdr:spPr>
    </xdr:pic>
  </etc:cellImage>
  <etc:cellImage>
    <xdr:pic>
      <xdr:nvPicPr>
        <xdr:cNvPr id="159" name="ID_BE7BF6D3AC71452AA08BCFFD128D0155" descr="upload_post_object_v2_1622597040"/>
        <xdr:cNvPicPr/>
      </xdr:nvPicPr>
      <xdr:blipFill>
        <a:blip r:embed="rId158"/>
        <a:stretch>
          <a:fillRect/>
        </a:stretch>
      </xdr:blipFill>
      <xdr:spPr>
        <a:xfrm>
          <a:off x="0" y="0"/>
          <a:ext cx="5615305" cy="9315450"/>
        </a:xfrm>
        <a:prstGeom prst="rect">
          <a:avLst/>
        </a:prstGeom>
      </xdr:spPr>
    </xdr:pic>
  </etc:cellImage>
  <etc:cellImage>
    <xdr:pic>
      <xdr:nvPicPr>
        <xdr:cNvPr id="160" name="ID_94ADC188F27840C58FD5DC7D4216A9F3" descr="upload_post_object_v2_3058685548"/>
        <xdr:cNvPicPr/>
      </xdr:nvPicPr>
      <xdr:blipFill>
        <a:blip r:embed="rId159"/>
        <a:stretch>
          <a:fillRect/>
        </a:stretch>
      </xdr:blipFill>
      <xdr:spPr>
        <a:xfrm>
          <a:off x="0" y="0"/>
          <a:ext cx="8181975" cy="4267200"/>
        </a:xfrm>
        <a:prstGeom prst="rect">
          <a:avLst/>
        </a:prstGeom>
      </xdr:spPr>
    </xdr:pic>
  </etc:cellImage>
  <etc:cellImage>
    <xdr:pic>
      <xdr:nvPicPr>
        <xdr:cNvPr id="161" name="ID_52AF439C614B4AA6B4E25BC61EA1FEB2" descr="upload_post_object_v2_4022881675"/>
        <xdr:cNvPicPr/>
      </xdr:nvPicPr>
      <xdr:blipFill>
        <a:blip r:embed="rId160"/>
        <a:stretch>
          <a:fillRect/>
        </a:stretch>
      </xdr:blipFill>
      <xdr:spPr>
        <a:xfrm>
          <a:off x="0" y="0"/>
          <a:ext cx="3714750" cy="6134100"/>
        </a:xfrm>
        <a:prstGeom prst="rect">
          <a:avLst/>
        </a:prstGeom>
      </xdr:spPr>
    </xdr:pic>
  </etc:cellImage>
  <etc:cellImage>
    <xdr:pic>
      <xdr:nvPicPr>
        <xdr:cNvPr id="162" name="ID_46A6D71BC3414CB7A62E6FA7CB74CF1E" descr="upload_post_object_v2_2994113126"/>
        <xdr:cNvPicPr/>
      </xdr:nvPicPr>
      <xdr:blipFill>
        <a:blip r:embed="rId161"/>
        <a:stretch>
          <a:fillRect/>
        </a:stretch>
      </xdr:blipFill>
      <xdr:spPr>
        <a:xfrm>
          <a:off x="0" y="0"/>
          <a:ext cx="3714750" cy="8039100"/>
        </a:xfrm>
        <a:prstGeom prst="rect">
          <a:avLst/>
        </a:prstGeom>
      </xdr:spPr>
    </xdr:pic>
  </etc:cellImage>
  <etc:cellImage>
    <xdr:pic>
      <xdr:nvPicPr>
        <xdr:cNvPr id="163" name="ID_9CB1B75F7E474A50AD827F3146032661" descr="upload_post_object_v2_330997496"/>
        <xdr:cNvPicPr/>
      </xdr:nvPicPr>
      <xdr:blipFill>
        <a:blip r:embed="rId162"/>
        <a:stretch>
          <a:fillRect/>
        </a:stretch>
      </xdr:blipFill>
      <xdr:spPr>
        <a:xfrm>
          <a:off x="0" y="0"/>
          <a:ext cx="7667625" cy="3571875"/>
        </a:xfrm>
        <a:prstGeom prst="rect">
          <a:avLst/>
        </a:prstGeom>
      </xdr:spPr>
    </xdr:pic>
  </etc:cellImage>
  <etc:cellImage>
    <xdr:pic>
      <xdr:nvPicPr>
        <xdr:cNvPr id="164" name="ID_29004804C9DB4157955EFC645B5AF110" descr="upload_post_object_v2_1220428879"/>
        <xdr:cNvPicPr/>
      </xdr:nvPicPr>
      <xdr:blipFill>
        <a:blip r:embed="rId163"/>
        <a:stretch>
          <a:fillRect/>
        </a:stretch>
      </xdr:blipFill>
      <xdr:spPr>
        <a:xfrm>
          <a:off x="0" y="0"/>
          <a:ext cx="7772400" cy="3343275"/>
        </a:xfrm>
        <a:prstGeom prst="rect">
          <a:avLst/>
        </a:prstGeom>
      </xdr:spPr>
    </xdr:pic>
  </etc:cellImage>
  <etc:cellImage>
    <xdr:pic>
      <xdr:nvPicPr>
        <xdr:cNvPr id="165" name="ID_22601C51A17B491396D28269A7C6F18C" descr="upload_post_object_v2_3489539148"/>
        <xdr:cNvPicPr/>
      </xdr:nvPicPr>
      <xdr:blipFill>
        <a:blip r:embed="rId164"/>
        <a:stretch>
          <a:fillRect/>
        </a:stretch>
      </xdr:blipFill>
      <xdr:spPr>
        <a:xfrm>
          <a:off x="0" y="0"/>
          <a:ext cx="3714750" cy="8039100"/>
        </a:xfrm>
        <a:prstGeom prst="rect">
          <a:avLst/>
        </a:prstGeom>
      </xdr:spPr>
    </xdr:pic>
  </etc:cellImage>
  <etc:cellImage>
    <xdr:pic>
      <xdr:nvPicPr>
        <xdr:cNvPr id="166" name="ID_87B7CFD3783B4E3A9B8E262D923A8C6E" descr="upload_post_object_v2_1754608112"/>
        <xdr:cNvPicPr/>
      </xdr:nvPicPr>
      <xdr:blipFill>
        <a:blip r:embed="rId165"/>
        <a:stretch>
          <a:fillRect/>
        </a:stretch>
      </xdr:blipFill>
      <xdr:spPr>
        <a:xfrm>
          <a:off x="0" y="0"/>
          <a:ext cx="5615305" cy="9315450"/>
        </a:xfrm>
        <a:prstGeom prst="rect">
          <a:avLst/>
        </a:prstGeom>
      </xdr:spPr>
    </xdr:pic>
  </etc:cellImage>
  <etc:cellImage>
    <xdr:pic>
      <xdr:nvPicPr>
        <xdr:cNvPr id="167" name="ID_DDCB58EEA2714A20959AF1EA6E625A6D" descr="upload_post_object_v2_681678282"/>
        <xdr:cNvPicPr/>
      </xdr:nvPicPr>
      <xdr:blipFill>
        <a:blip r:embed="rId166"/>
        <a:stretch>
          <a:fillRect/>
        </a:stretch>
      </xdr:blipFill>
      <xdr:spPr>
        <a:xfrm>
          <a:off x="0" y="0"/>
          <a:ext cx="7753350" cy="3533775"/>
        </a:xfrm>
        <a:prstGeom prst="rect">
          <a:avLst/>
        </a:prstGeom>
      </xdr:spPr>
    </xdr:pic>
  </etc:cellImage>
  <etc:cellImage>
    <xdr:pic>
      <xdr:nvPicPr>
        <xdr:cNvPr id="168" name="ID_412F8DFB61BA4BDABB6D939554F9324E" descr="upload_post_object_v2_1521852085"/>
        <xdr:cNvPicPr/>
      </xdr:nvPicPr>
      <xdr:blipFill>
        <a:blip r:embed="rId167"/>
        <a:stretch>
          <a:fillRect/>
        </a:stretch>
      </xdr:blipFill>
      <xdr:spPr>
        <a:xfrm>
          <a:off x="0" y="0"/>
          <a:ext cx="3714750" cy="6134100"/>
        </a:xfrm>
        <a:prstGeom prst="rect">
          <a:avLst/>
        </a:prstGeom>
      </xdr:spPr>
    </xdr:pic>
  </etc:cellImage>
  <etc:cellImage>
    <xdr:pic>
      <xdr:nvPicPr>
        <xdr:cNvPr id="169" name="ID_844C118F9C6F42A88C07E41272AA429C" descr="upload_post_object_v2_3037746668"/>
        <xdr:cNvPicPr/>
      </xdr:nvPicPr>
      <xdr:blipFill>
        <a:blip r:embed="rId168"/>
        <a:stretch>
          <a:fillRect/>
        </a:stretch>
      </xdr:blipFill>
      <xdr:spPr>
        <a:xfrm>
          <a:off x="0" y="0"/>
          <a:ext cx="6062345" cy="10058400"/>
        </a:xfrm>
        <a:prstGeom prst="rect">
          <a:avLst/>
        </a:prstGeom>
      </xdr:spPr>
    </xdr:pic>
  </etc:cellImage>
  <etc:cellImage>
    <xdr:pic>
      <xdr:nvPicPr>
        <xdr:cNvPr id="170" name="ID_C1E102F5154E44B2918AA37E0C91EDE6" descr="upload_post_object_v2_2199033706"/>
        <xdr:cNvPicPr/>
      </xdr:nvPicPr>
      <xdr:blipFill>
        <a:blip r:embed="rId169"/>
        <a:stretch>
          <a:fillRect/>
        </a:stretch>
      </xdr:blipFill>
      <xdr:spPr>
        <a:xfrm>
          <a:off x="0" y="0"/>
          <a:ext cx="9144000" cy="4749165"/>
        </a:xfrm>
        <a:prstGeom prst="rect">
          <a:avLst/>
        </a:prstGeom>
      </xdr:spPr>
    </xdr:pic>
  </etc:cellImage>
  <etc:cellImage>
    <xdr:pic>
      <xdr:nvPicPr>
        <xdr:cNvPr id="171" name="ID_70FDCF0CECAF407D886960972A0DF1D4" descr="upload_post_object_v2_3211298573"/>
        <xdr:cNvPicPr/>
      </xdr:nvPicPr>
      <xdr:blipFill>
        <a:blip r:embed="rId170"/>
        <a:stretch>
          <a:fillRect/>
        </a:stretch>
      </xdr:blipFill>
      <xdr:spPr>
        <a:xfrm>
          <a:off x="0" y="0"/>
          <a:ext cx="6062345" cy="10058400"/>
        </a:xfrm>
        <a:prstGeom prst="rect">
          <a:avLst/>
        </a:prstGeom>
      </xdr:spPr>
    </xdr:pic>
  </etc:cellImage>
  <etc:cellImage>
    <xdr:pic>
      <xdr:nvPicPr>
        <xdr:cNvPr id="172" name="ID_CD5A937BB6B849D686B5A76287705D19" descr="upload_post_object_v2_482948927"/>
        <xdr:cNvPicPr/>
      </xdr:nvPicPr>
      <xdr:blipFill>
        <a:blip r:embed="rId171"/>
        <a:stretch>
          <a:fillRect/>
        </a:stretch>
      </xdr:blipFill>
      <xdr:spPr>
        <a:xfrm>
          <a:off x="0" y="0"/>
          <a:ext cx="9144000" cy="4749165"/>
        </a:xfrm>
        <a:prstGeom prst="rect">
          <a:avLst/>
        </a:prstGeom>
      </xdr:spPr>
    </xdr:pic>
  </etc:cellImage>
  <etc:cellImage>
    <xdr:pic>
      <xdr:nvPicPr>
        <xdr:cNvPr id="173" name="ID_D4EC726D2F4E4A5DB09C0B95A1F05721" descr="upload_post_object_v2_1174740409"/>
        <xdr:cNvPicPr/>
      </xdr:nvPicPr>
      <xdr:blipFill>
        <a:blip r:embed="rId172"/>
        <a:stretch>
          <a:fillRect/>
        </a:stretch>
      </xdr:blipFill>
      <xdr:spPr>
        <a:xfrm>
          <a:off x="0" y="0"/>
          <a:ext cx="9144000" cy="4749165"/>
        </a:xfrm>
        <a:prstGeom prst="rect">
          <a:avLst/>
        </a:prstGeom>
      </xdr:spPr>
    </xdr:pic>
  </etc:cellImage>
  <etc:cellImage>
    <xdr:pic>
      <xdr:nvPicPr>
        <xdr:cNvPr id="174" name="ID_634DE82AC0924C32A2A78AA9DBA2DCA6" descr="upload_post_object_v2_1419603914"/>
        <xdr:cNvPicPr/>
      </xdr:nvPicPr>
      <xdr:blipFill>
        <a:blip r:embed="rId173"/>
        <a:stretch>
          <a:fillRect/>
        </a:stretch>
      </xdr:blipFill>
      <xdr:spPr>
        <a:xfrm>
          <a:off x="0" y="0"/>
          <a:ext cx="9144000" cy="4749165"/>
        </a:xfrm>
        <a:prstGeom prst="rect">
          <a:avLst/>
        </a:prstGeom>
      </xdr:spPr>
    </xdr:pic>
  </etc:cellImage>
  <etc:cellImage>
    <xdr:pic>
      <xdr:nvPicPr>
        <xdr:cNvPr id="175" name="ID_33B8F396A7444A39BE3A24593EEB3A14" descr="upload_post_object_v2_3528744519"/>
        <xdr:cNvPicPr/>
      </xdr:nvPicPr>
      <xdr:blipFill>
        <a:blip r:embed="rId174"/>
        <a:stretch>
          <a:fillRect/>
        </a:stretch>
      </xdr:blipFill>
      <xdr:spPr>
        <a:xfrm>
          <a:off x="0" y="0"/>
          <a:ext cx="8048625" cy="4962525"/>
        </a:xfrm>
        <a:prstGeom prst="rect">
          <a:avLst/>
        </a:prstGeom>
      </xdr:spPr>
    </xdr:pic>
  </etc:cellImage>
  <etc:cellImage>
    <xdr:pic>
      <xdr:nvPicPr>
        <xdr:cNvPr id="176" name="ID_4D022D1C30964ABFA81FC14CAFCB57A9" descr="upload_post_object_v2_2717829868"/>
        <xdr:cNvPicPr/>
      </xdr:nvPicPr>
      <xdr:blipFill>
        <a:blip r:embed="rId175"/>
        <a:stretch>
          <a:fillRect/>
        </a:stretch>
      </xdr:blipFill>
      <xdr:spPr>
        <a:xfrm>
          <a:off x="0" y="0"/>
          <a:ext cx="3714750" cy="6134100"/>
        </a:xfrm>
        <a:prstGeom prst="rect">
          <a:avLst/>
        </a:prstGeom>
      </xdr:spPr>
    </xdr:pic>
  </etc:cellImage>
  <etc:cellImage>
    <xdr:pic>
      <xdr:nvPicPr>
        <xdr:cNvPr id="177" name="ID_0BC2ECDC25C7412A88F320EFF91CE09F" descr="upload_post_object_v2_3419762605"/>
        <xdr:cNvPicPr/>
      </xdr:nvPicPr>
      <xdr:blipFill>
        <a:blip r:embed="rId176"/>
        <a:stretch>
          <a:fillRect/>
        </a:stretch>
      </xdr:blipFill>
      <xdr:spPr>
        <a:xfrm>
          <a:off x="0" y="0"/>
          <a:ext cx="7896225" cy="3962400"/>
        </a:xfrm>
        <a:prstGeom prst="rect">
          <a:avLst/>
        </a:prstGeom>
      </xdr:spPr>
    </xdr:pic>
  </etc:cellImage>
  <etc:cellImage>
    <xdr:pic>
      <xdr:nvPicPr>
        <xdr:cNvPr id="178" name="ID_AC50D1BC29954D8DBDCDC92CA23B5899" descr="upload_post_object_v2_2667295508"/>
        <xdr:cNvPicPr/>
      </xdr:nvPicPr>
      <xdr:blipFill>
        <a:blip r:embed="rId177"/>
        <a:stretch>
          <a:fillRect/>
        </a:stretch>
      </xdr:blipFill>
      <xdr:spPr>
        <a:xfrm>
          <a:off x="0" y="0"/>
          <a:ext cx="7648575" cy="3895725"/>
        </a:xfrm>
        <a:prstGeom prst="rect">
          <a:avLst/>
        </a:prstGeom>
      </xdr:spPr>
    </xdr:pic>
  </etc:cellImage>
  <etc:cellImage>
    <xdr:pic>
      <xdr:nvPicPr>
        <xdr:cNvPr id="179" name="ID_2D1D5702344E4FB999E9F4F0FAD8ED2D" descr="upload_post_object_v2_394229906"/>
        <xdr:cNvPicPr/>
      </xdr:nvPicPr>
      <xdr:blipFill>
        <a:blip r:embed="rId178"/>
        <a:stretch>
          <a:fillRect/>
        </a:stretch>
      </xdr:blipFill>
      <xdr:spPr>
        <a:xfrm>
          <a:off x="0" y="0"/>
          <a:ext cx="5615305" cy="9315450"/>
        </a:xfrm>
        <a:prstGeom prst="rect">
          <a:avLst/>
        </a:prstGeom>
      </xdr:spPr>
    </xdr:pic>
  </etc:cellImage>
  <etc:cellImage>
    <xdr:pic>
      <xdr:nvPicPr>
        <xdr:cNvPr id="180" name="ID_3B700C178965422CA7ED18B0FDB5E1E6" descr="upload_post_object_v2_3616101035"/>
        <xdr:cNvPicPr/>
      </xdr:nvPicPr>
      <xdr:blipFill>
        <a:blip r:embed="rId179"/>
        <a:stretch>
          <a:fillRect/>
        </a:stretch>
      </xdr:blipFill>
      <xdr:spPr>
        <a:xfrm>
          <a:off x="0" y="0"/>
          <a:ext cx="7724775" cy="3505200"/>
        </a:xfrm>
        <a:prstGeom prst="rect">
          <a:avLst/>
        </a:prstGeom>
      </xdr:spPr>
    </xdr:pic>
  </etc:cellImage>
  <etc:cellImage>
    <xdr:pic>
      <xdr:nvPicPr>
        <xdr:cNvPr id="181" name="ID_4D365F4C94BC4C9D9CDDCA3D41E70E2A" descr="upload_post_object_v2_659848402"/>
        <xdr:cNvPicPr/>
      </xdr:nvPicPr>
      <xdr:blipFill>
        <a:blip r:embed="rId175"/>
        <a:stretch>
          <a:fillRect/>
        </a:stretch>
      </xdr:blipFill>
      <xdr:spPr>
        <a:xfrm>
          <a:off x="0" y="0"/>
          <a:ext cx="3714750" cy="6134100"/>
        </a:xfrm>
        <a:prstGeom prst="rect">
          <a:avLst/>
        </a:prstGeom>
      </xdr:spPr>
    </xdr:pic>
  </etc:cellImage>
  <etc:cellImage>
    <xdr:pic>
      <xdr:nvPicPr>
        <xdr:cNvPr id="182" name="ID_5BD7D2D8409F4C0EB28B73BF83C2FB24" descr="upload_post_object_v2_1531122048"/>
        <xdr:cNvPicPr/>
      </xdr:nvPicPr>
      <xdr:blipFill>
        <a:blip r:embed="rId180"/>
        <a:stretch>
          <a:fillRect/>
        </a:stretch>
      </xdr:blipFill>
      <xdr:spPr>
        <a:xfrm>
          <a:off x="0" y="0"/>
          <a:ext cx="7305675" cy="3352800"/>
        </a:xfrm>
        <a:prstGeom prst="rect">
          <a:avLst/>
        </a:prstGeom>
      </xdr:spPr>
    </xdr:pic>
  </etc:cellImage>
  <etc:cellImage>
    <xdr:pic>
      <xdr:nvPicPr>
        <xdr:cNvPr id="183" name="ID_5300E4D281184963BCFC5EC44FEE8CB4" descr="upload_post_object_v2_4074839116"/>
        <xdr:cNvPicPr/>
      </xdr:nvPicPr>
      <xdr:blipFill>
        <a:blip r:embed="rId181"/>
        <a:stretch>
          <a:fillRect/>
        </a:stretch>
      </xdr:blipFill>
      <xdr:spPr>
        <a:xfrm>
          <a:off x="0" y="0"/>
          <a:ext cx="5615305" cy="9315450"/>
        </a:xfrm>
        <a:prstGeom prst="rect">
          <a:avLst/>
        </a:prstGeom>
      </xdr:spPr>
    </xdr:pic>
  </etc:cellImage>
  <etc:cellImage>
    <xdr:pic>
      <xdr:nvPicPr>
        <xdr:cNvPr id="184" name="ID_0BFE3A05A3124878962D03BE1EA49CC6" descr="upload_post_object_v2_615813833"/>
        <xdr:cNvPicPr/>
      </xdr:nvPicPr>
      <xdr:blipFill>
        <a:blip r:embed="rId182"/>
        <a:stretch>
          <a:fillRect/>
        </a:stretch>
      </xdr:blipFill>
      <xdr:spPr>
        <a:xfrm>
          <a:off x="0" y="0"/>
          <a:ext cx="3714750" cy="6134100"/>
        </a:xfrm>
        <a:prstGeom prst="rect">
          <a:avLst/>
        </a:prstGeom>
      </xdr:spPr>
    </xdr:pic>
  </etc:cellImage>
  <etc:cellImage>
    <xdr:pic>
      <xdr:nvPicPr>
        <xdr:cNvPr id="185" name="ID_125D7535ED6B4200A20B25EE9F0B6BE5" descr="upload_post_object_v2_2376558001"/>
        <xdr:cNvPicPr/>
      </xdr:nvPicPr>
      <xdr:blipFill>
        <a:blip r:embed="rId183"/>
        <a:stretch>
          <a:fillRect/>
        </a:stretch>
      </xdr:blipFill>
      <xdr:spPr>
        <a:xfrm>
          <a:off x="0" y="0"/>
          <a:ext cx="3714750" cy="6134100"/>
        </a:xfrm>
        <a:prstGeom prst="rect">
          <a:avLst/>
        </a:prstGeom>
      </xdr:spPr>
    </xdr:pic>
  </etc:cellImage>
  <etc:cellImage>
    <xdr:pic>
      <xdr:nvPicPr>
        <xdr:cNvPr id="186" name="ID_06ADE3FC3B8A4B3985FAB55DDA1F8B01" descr="upload_post_object_v2_468847688"/>
        <xdr:cNvPicPr/>
      </xdr:nvPicPr>
      <xdr:blipFill>
        <a:blip r:embed="rId184"/>
        <a:stretch>
          <a:fillRect/>
        </a:stretch>
      </xdr:blipFill>
      <xdr:spPr>
        <a:xfrm>
          <a:off x="0" y="0"/>
          <a:ext cx="3714750" cy="6134100"/>
        </a:xfrm>
        <a:prstGeom prst="rect">
          <a:avLst/>
        </a:prstGeom>
      </xdr:spPr>
    </xdr:pic>
  </etc:cellImage>
  <etc:cellImage>
    <xdr:pic>
      <xdr:nvPicPr>
        <xdr:cNvPr id="187" name="ID_1932ED95EE5D4C6BA1AB1B7C991444A1" descr="upload_post_object_v2_2651034982"/>
        <xdr:cNvPicPr/>
      </xdr:nvPicPr>
      <xdr:blipFill>
        <a:blip r:embed="rId185"/>
        <a:stretch>
          <a:fillRect/>
        </a:stretch>
      </xdr:blipFill>
      <xdr:spPr>
        <a:xfrm>
          <a:off x="0" y="0"/>
          <a:ext cx="5615305" cy="5367655"/>
        </a:xfrm>
        <a:prstGeom prst="rect">
          <a:avLst/>
        </a:prstGeom>
      </xdr:spPr>
    </xdr:pic>
  </etc:cellImage>
  <etc:cellImage>
    <xdr:pic>
      <xdr:nvPicPr>
        <xdr:cNvPr id="188" name="ID_B5C7DE5D79CC47B7AEDD18F5FF1BF35F" descr="upload_post_object_v2_2122301342"/>
        <xdr:cNvPicPr/>
      </xdr:nvPicPr>
      <xdr:blipFill>
        <a:blip r:embed="rId186"/>
        <a:stretch>
          <a:fillRect/>
        </a:stretch>
      </xdr:blipFill>
      <xdr:spPr>
        <a:xfrm>
          <a:off x="0" y="0"/>
          <a:ext cx="7477125" cy="3381375"/>
        </a:xfrm>
        <a:prstGeom prst="rect">
          <a:avLst/>
        </a:prstGeom>
      </xdr:spPr>
    </xdr:pic>
  </etc:cellImage>
  <etc:cellImage>
    <xdr:pic>
      <xdr:nvPicPr>
        <xdr:cNvPr id="189" name="ID_462FD854E2264678B1F4580E727A5B2D" descr="upload_post_object_v2_3019744079"/>
        <xdr:cNvPicPr/>
      </xdr:nvPicPr>
      <xdr:blipFill>
        <a:blip r:embed="rId187"/>
        <a:stretch>
          <a:fillRect/>
        </a:stretch>
      </xdr:blipFill>
      <xdr:spPr>
        <a:xfrm>
          <a:off x="0" y="0"/>
          <a:ext cx="5615305" cy="9315450"/>
        </a:xfrm>
        <a:prstGeom prst="rect">
          <a:avLst/>
        </a:prstGeom>
      </xdr:spPr>
    </xdr:pic>
  </etc:cellImage>
  <etc:cellImage>
    <xdr:pic>
      <xdr:nvPicPr>
        <xdr:cNvPr id="190" name="ID_63F4B2F6835647748D776E83343983B0" descr="upload_post_object_v2_2197784972"/>
        <xdr:cNvPicPr/>
      </xdr:nvPicPr>
      <xdr:blipFill>
        <a:blip r:embed="rId188"/>
        <a:stretch>
          <a:fillRect/>
        </a:stretch>
      </xdr:blipFill>
      <xdr:spPr>
        <a:xfrm>
          <a:off x="0" y="0"/>
          <a:ext cx="5615305" cy="9315450"/>
        </a:xfrm>
        <a:prstGeom prst="rect">
          <a:avLst/>
        </a:prstGeom>
      </xdr:spPr>
    </xdr:pic>
  </etc:cellImage>
  <etc:cellImage>
    <xdr:pic>
      <xdr:nvPicPr>
        <xdr:cNvPr id="191" name="ID_D6D23C28AA034F95A8F7E0910FE77D0B" descr="upload_post_object_v2_3861595936"/>
        <xdr:cNvPicPr/>
      </xdr:nvPicPr>
      <xdr:blipFill>
        <a:blip r:embed="rId189"/>
        <a:stretch>
          <a:fillRect/>
        </a:stretch>
      </xdr:blipFill>
      <xdr:spPr>
        <a:xfrm>
          <a:off x="0" y="0"/>
          <a:ext cx="7629525" cy="3381375"/>
        </a:xfrm>
        <a:prstGeom prst="rect">
          <a:avLst/>
        </a:prstGeom>
      </xdr:spPr>
    </xdr:pic>
  </etc:cellImage>
  <etc:cellImage>
    <xdr:pic>
      <xdr:nvPicPr>
        <xdr:cNvPr id="192" name="ID_BCE4B256E5A949DBAD05E67DCD857794" descr="upload_post_object_v2_2794170354"/>
        <xdr:cNvPicPr/>
      </xdr:nvPicPr>
      <xdr:blipFill>
        <a:blip r:embed="rId190"/>
        <a:stretch>
          <a:fillRect/>
        </a:stretch>
      </xdr:blipFill>
      <xdr:spPr>
        <a:xfrm>
          <a:off x="0" y="0"/>
          <a:ext cx="3714750" cy="6134100"/>
        </a:xfrm>
        <a:prstGeom prst="rect">
          <a:avLst/>
        </a:prstGeom>
      </xdr:spPr>
    </xdr:pic>
  </etc:cellImage>
  <etc:cellImage>
    <xdr:pic>
      <xdr:nvPicPr>
        <xdr:cNvPr id="193" name="ID_3BC86B78C91448D588C5889B612CF985" descr="upload_post_object_v2_2803088754"/>
        <xdr:cNvPicPr/>
      </xdr:nvPicPr>
      <xdr:blipFill>
        <a:blip r:embed="rId191"/>
        <a:stretch>
          <a:fillRect/>
        </a:stretch>
      </xdr:blipFill>
      <xdr:spPr>
        <a:xfrm>
          <a:off x="0" y="0"/>
          <a:ext cx="5615305" cy="9315450"/>
        </a:xfrm>
        <a:prstGeom prst="rect">
          <a:avLst/>
        </a:prstGeom>
      </xdr:spPr>
    </xdr:pic>
  </etc:cellImage>
  <etc:cellImage>
    <xdr:pic>
      <xdr:nvPicPr>
        <xdr:cNvPr id="195" name="ID_B912CB4B356343A6A163C02B594DE925" descr="upload_post_object_v2_3502523673"/>
        <xdr:cNvPicPr/>
      </xdr:nvPicPr>
      <xdr:blipFill>
        <a:blip r:embed="rId192"/>
        <a:stretch>
          <a:fillRect/>
        </a:stretch>
      </xdr:blipFill>
      <xdr:spPr>
        <a:xfrm>
          <a:off x="0" y="0"/>
          <a:ext cx="5615305" cy="9315450"/>
        </a:xfrm>
        <a:prstGeom prst="rect">
          <a:avLst/>
        </a:prstGeom>
      </xdr:spPr>
    </xdr:pic>
  </etc:cellImage>
  <etc:cellImage>
    <xdr:pic>
      <xdr:nvPicPr>
        <xdr:cNvPr id="196" name="ID_63CD9FDD979B4C4C85AD88563B1559B8" descr="upload_post_object_v2_3537821400"/>
        <xdr:cNvPicPr/>
      </xdr:nvPicPr>
      <xdr:blipFill>
        <a:blip r:embed="rId193"/>
        <a:stretch>
          <a:fillRect/>
        </a:stretch>
      </xdr:blipFill>
      <xdr:spPr>
        <a:xfrm>
          <a:off x="0" y="0"/>
          <a:ext cx="3714750" cy="6134100"/>
        </a:xfrm>
        <a:prstGeom prst="rect">
          <a:avLst/>
        </a:prstGeom>
      </xdr:spPr>
    </xdr:pic>
  </etc:cellImage>
  <etc:cellImage>
    <xdr:pic>
      <xdr:nvPicPr>
        <xdr:cNvPr id="197" name="ID_B2B494401AFF479AAD4369A4852EA8F1" descr="upload_post_object_v2_3423659795"/>
        <xdr:cNvPicPr/>
      </xdr:nvPicPr>
      <xdr:blipFill>
        <a:blip r:embed="rId194"/>
        <a:stretch>
          <a:fillRect/>
        </a:stretch>
      </xdr:blipFill>
      <xdr:spPr>
        <a:xfrm>
          <a:off x="0" y="0"/>
          <a:ext cx="3714750" cy="6134100"/>
        </a:xfrm>
        <a:prstGeom prst="rect">
          <a:avLst/>
        </a:prstGeom>
      </xdr:spPr>
    </xdr:pic>
  </etc:cellImage>
  <etc:cellImage>
    <xdr:pic>
      <xdr:nvPicPr>
        <xdr:cNvPr id="198" name="ID_978D4F13C90943C184238344CC61FBBE" descr="upload_post_object_v2_3165221507"/>
        <xdr:cNvPicPr/>
      </xdr:nvPicPr>
      <xdr:blipFill>
        <a:blip r:embed="rId195"/>
        <a:stretch>
          <a:fillRect/>
        </a:stretch>
      </xdr:blipFill>
      <xdr:spPr>
        <a:xfrm>
          <a:off x="0" y="0"/>
          <a:ext cx="5615305" cy="9315450"/>
        </a:xfrm>
        <a:prstGeom prst="rect">
          <a:avLst/>
        </a:prstGeom>
      </xdr:spPr>
    </xdr:pic>
  </etc:cellImage>
  <etc:cellImage>
    <xdr:pic>
      <xdr:nvPicPr>
        <xdr:cNvPr id="199" name="ID_298DE9E37A5F43B19CADDE4FD06C2F0A" descr="upload_post_object_v2_53007815"/>
        <xdr:cNvPicPr/>
      </xdr:nvPicPr>
      <xdr:blipFill>
        <a:blip r:embed="rId196"/>
        <a:stretch>
          <a:fillRect/>
        </a:stretch>
      </xdr:blipFill>
      <xdr:spPr>
        <a:xfrm>
          <a:off x="0" y="0"/>
          <a:ext cx="3714750" cy="6134100"/>
        </a:xfrm>
        <a:prstGeom prst="rect">
          <a:avLst/>
        </a:prstGeom>
      </xdr:spPr>
    </xdr:pic>
  </etc:cellImage>
  <etc:cellImage>
    <xdr:pic>
      <xdr:nvPicPr>
        <xdr:cNvPr id="200" name="ID_25C7ADDE244E4BE6AA3F1F384923083E" descr="upload_post_object_v2_2380007264"/>
        <xdr:cNvPicPr/>
      </xdr:nvPicPr>
      <xdr:blipFill>
        <a:blip r:embed="rId197"/>
        <a:stretch>
          <a:fillRect/>
        </a:stretch>
      </xdr:blipFill>
      <xdr:spPr>
        <a:xfrm>
          <a:off x="0" y="0"/>
          <a:ext cx="5615305" cy="9315450"/>
        </a:xfrm>
        <a:prstGeom prst="rect">
          <a:avLst/>
        </a:prstGeom>
      </xdr:spPr>
    </xdr:pic>
  </etc:cellImage>
  <etc:cellImage>
    <xdr:pic>
      <xdr:nvPicPr>
        <xdr:cNvPr id="201" name="ID_DDAA54A246BD4E7FAA9E64088709836D" descr="upload_post_object_v2_1466480279"/>
        <xdr:cNvPicPr/>
      </xdr:nvPicPr>
      <xdr:blipFill>
        <a:blip r:embed="rId198"/>
        <a:stretch>
          <a:fillRect/>
        </a:stretch>
      </xdr:blipFill>
      <xdr:spPr>
        <a:xfrm>
          <a:off x="0" y="0"/>
          <a:ext cx="3714750" cy="6134100"/>
        </a:xfrm>
        <a:prstGeom prst="rect">
          <a:avLst/>
        </a:prstGeom>
      </xdr:spPr>
    </xdr:pic>
  </etc:cellImage>
  <etc:cellImage>
    <xdr:pic>
      <xdr:nvPicPr>
        <xdr:cNvPr id="202" name="ID_A7C4F8AC05414C6ABB845615E386C6FB" descr="upload_post_object_v2_1238732733"/>
        <xdr:cNvPicPr/>
      </xdr:nvPicPr>
      <xdr:blipFill>
        <a:blip r:embed="rId199"/>
        <a:stretch>
          <a:fillRect/>
        </a:stretch>
      </xdr:blipFill>
      <xdr:spPr>
        <a:xfrm>
          <a:off x="0" y="0"/>
          <a:ext cx="3714750" cy="6134100"/>
        </a:xfrm>
        <a:prstGeom prst="rect">
          <a:avLst/>
        </a:prstGeom>
      </xdr:spPr>
    </xdr:pic>
  </etc:cellImage>
  <etc:cellImage>
    <xdr:pic>
      <xdr:nvPicPr>
        <xdr:cNvPr id="203" name="ID_B352FC1414FF42D9BA138F06079F156A" descr="upload_post_object_v2_3509922477"/>
        <xdr:cNvPicPr/>
      </xdr:nvPicPr>
      <xdr:blipFill>
        <a:blip r:embed="rId200"/>
        <a:stretch>
          <a:fillRect/>
        </a:stretch>
      </xdr:blipFill>
      <xdr:spPr>
        <a:xfrm>
          <a:off x="0" y="0"/>
          <a:ext cx="6062345" cy="10058400"/>
        </a:xfrm>
        <a:prstGeom prst="rect">
          <a:avLst/>
        </a:prstGeom>
      </xdr:spPr>
    </xdr:pic>
  </etc:cellImage>
  <etc:cellImage>
    <xdr:pic>
      <xdr:nvPicPr>
        <xdr:cNvPr id="204" name="ID_DEA47536B9164CCA8A01E3EA9F5EEDE8" descr="upload_post_object_v2_2163819574"/>
        <xdr:cNvPicPr/>
      </xdr:nvPicPr>
      <xdr:blipFill>
        <a:blip r:embed="rId201"/>
        <a:stretch>
          <a:fillRect/>
        </a:stretch>
      </xdr:blipFill>
      <xdr:spPr>
        <a:xfrm>
          <a:off x="0" y="0"/>
          <a:ext cx="6062345" cy="10058400"/>
        </a:xfrm>
        <a:prstGeom prst="rect">
          <a:avLst/>
        </a:prstGeom>
      </xdr:spPr>
    </xdr:pic>
  </etc:cellImage>
  <etc:cellImage>
    <xdr:pic>
      <xdr:nvPicPr>
        <xdr:cNvPr id="205" name="ID_F6469255DF984A898105DFE20D3E8646" descr="upload_post_object_v2_2072127190"/>
        <xdr:cNvPicPr/>
      </xdr:nvPicPr>
      <xdr:blipFill>
        <a:blip r:embed="rId202"/>
        <a:stretch>
          <a:fillRect/>
        </a:stretch>
      </xdr:blipFill>
      <xdr:spPr>
        <a:xfrm>
          <a:off x="0" y="0"/>
          <a:ext cx="6062345" cy="10058400"/>
        </a:xfrm>
        <a:prstGeom prst="rect">
          <a:avLst/>
        </a:prstGeom>
      </xdr:spPr>
    </xdr:pic>
  </etc:cellImage>
  <etc:cellImage>
    <xdr:pic>
      <xdr:nvPicPr>
        <xdr:cNvPr id="206" name="ID_33A9EA582A2742A9B71414C5DE54510B" descr="upload_post_object_v2_3794415144"/>
        <xdr:cNvPicPr/>
      </xdr:nvPicPr>
      <xdr:blipFill>
        <a:blip r:embed="rId203"/>
        <a:stretch>
          <a:fillRect/>
        </a:stretch>
      </xdr:blipFill>
      <xdr:spPr>
        <a:xfrm>
          <a:off x="0" y="0"/>
          <a:ext cx="6062345" cy="10058400"/>
        </a:xfrm>
        <a:prstGeom prst="rect">
          <a:avLst/>
        </a:prstGeom>
      </xdr:spPr>
    </xdr:pic>
  </etc:cellImage>
  <etc:cellImage>
    <xdr:pic>
      <xdr:nvPicPr>
        <xdr:cNvPr id="207" name="ID_DC1AF0F2E3A1426D82636EE711B4FA82" descr="upload_post_object_v2_189150460"/>
        <xdr:cNvPicPr/>
      </xdr:nvPicPr>
      <xdr:blipFill>
        <a:blip r:embed="rId204"/>
        <a:stretch>
          <a:fillRect/>
        </a:stretch>
      </xdr:blipFill>
      <xdr:spPr>
        <a:xfrm>
          <a:off x="0" y="0"/>
          <a:ext cx="6062345" cy="10058400"/>
        </a:xfrm>
        <a:prstGeom prst="rect">
          <a:avLst/>
        </a:prstGeom>
      </xdr:spPr>
    </xdr:pic>
  </etc:cellImage>
  <etc:cellImage>
    <xdr:pic>
      <xdr:nvPicPr>
        <xdr:cNvPr id="208" name="ID_FED64EFB6AE446CAA4649923DAA24B79" descr="upload_post_object_v2_2721303866"/>
        <xdr:cNvPicPr/>
      </xdr:nvPicPr>
      <xdr:blipFill>
        <a:blip r:embed="rId205"/>
        <a:stretch>
          <a:fillRect/>
        </a:stretch>
      </xdr:blipFill>
      <xdr:spPr>
        <a:xfrm>
          <a:off x="0" y="0"/>
          <a:ext cx="5615305" cy="9315450"/>
        </a:xfrm>
        <a:prstGeom prst="rect">
          <a:avLst/>
        </a:prstGeom>
      </xdr:spPr>
    </xdr:pic>
  </etc:cellImage>
  <etc:cellImage>
    <xdr:pic>
      <xdr:nvPicPr>
        <xdr:cNvPr id="209" name="ID_B04F56B1C24C428F9D5AB5F00AFCA12C" descr="upload_post_object_v2_272407365"/>
        <xdr:cNvPicPr/>
      </xdr:nvPicPr>
      <xdr:blipFill>
        <a:blip r:embed="rId206"/>
        <a:stretch>
          <a:fillRect/>
        </a:stretch>
      </xdr:blipFill>
      <xdr:spPr>
        <a:xfrm>
          <a:off x="0" y="0"/>
          <a:ext cx="6062345" cy="10058400"/>
        </a:xfrm>
        <a:prstGeom prst="rect">
          <a:avLst/>
        </a:prstGeom>
      </xdr:spPr>
    </xdr:pic>
  </etc:cellImage>
  <etc:cellImage>
    <xdr:pic>
      <xdr:nvPicPr>
        <xdr:cNvPr id="210" name="ID_36E23A71F5C345D9B4D03FDCB7E07BD6" descr="upload_post_object_v2_1097255408"/>
        <xdr:cNvPicPr/>
      </xdr:nvPicPr>
      <xdr:blipFill>
        <a:blip r:embed="rId207"/>
        <a:stretch>
          <a:fillRect/>
        </a:stretch>
      </xdr:blipFill>
      <xdr:spPr>
        <a:xfrm>
          <a:off x="0" y="0"/>
          <a:ext cx="6062345" cy="10058400"/>
        </a:xfrm>
        <a:prstGeom prst="rect">
          <a:avLst/>
        </a:prstGeom>
      </xdr:spPr>
    </xdr:pic>
  </etc:cellImage>
  <etc:cellImage>
    <xdr:pic>
      <xdr:nvPicPr>
        <xdr:cNvPr id="211" name="ID_B94EF27039414052A1C5C9A229B65BBB" descr="upload_post_object_v2_3591922404"/>
        <xdr:cNvPicPr/>
      </xdr:nvPicPr>
      <xdr:blipFill>
        <a:blip r:embed="rId208"/>
        <a:stretch>
          <a:fillRect/>
        </a:stretch>
      </xdr:blipFill>
      <xdr:spPr>
        <a:xfrm>
          <a:off x="0" y="0"/>
          <a:ext cx="6062345" cy="10058400"/>
        </a:xfrm>
        <a:prstGeom prst="rect">
          <a:avLst/>
        </a:prstGeom>
      </xdr:spPr>
    </xdr:pic>
  </etc:cellImage>
  <etc:cellImage>
    <xdr:pic>
      <xdr:nvPicPr>
        <xdr:cNvPr id="212" name="ID_EA3FC1C0441746189CC5E819CA1FC9C2" descr="upload_post_object_v2_1557891915"/>
        <xdr:cNvPicPr/>
      </xdr:nvPicPr>
      <xdr:blipFill>
        <a:blip r:embed="rId209"/>
        <a:stretch>
          <a:fillRect/>
        </a:stretch>
      </xdr:blipFill>
      <xdr:spPr>
        <a:xfrm>
          <a:off x="0" y="0"/>
          <a:ext cx="5615305" cy="9315450"/>
        </a:xfrm>
        <a:prstGeom prst="rect">
          <a:avLst/>
        </a:prstGeom>
      </xdr:spPr>
    </xdr:pic>
  </etc:cellImage>
  <etc:cellImage>
    <xdr:pic>
      <xdr:nvPicPr>
        <xdr:cNvPr id="213" name="ID_433292587B9646988BDF451FAEB34AB2" descr="upload_post_object_v2_705397742"/>
        <xdr:cNvPicPr/>
      </xdr:nvPicPr>
      <xdr:blipFill>
        <a:blip r:embed="rId210"/>
        <a:stretch>
          <a:fillRect/>
        </a:stretch>
      </xdr:blipFill>
      <xdr:spPr>
        <a:xfrm>
          <a:off x="0" y="0"/>
          <a:ext cx="5615305" cy="9315450"/>
        </a:xfrm>
        <a:prstGeom prst="rect">
          <a:avLst/>
        </a:prstGeom>
      </xdr:spPr>
    </xdr:pic>
  </etc:cellImage>
  <etc:cellImage>
    <xdr:pic>
      <xdr:nvPicPr>
        <xdr:cNvPr id="214" name="ID_273884BE14074D0BBD6C706123DAA866" descr="upload_post_object_v2_671324576"/>
        <xdr:cNvPicPr/>
      </xdr:nvPicPr>
      <xdr:blipFill>
        <a:blip r:embed="rId211"/>
        <a:stretch>
          <a:fillRect/>
        </a:stretch>
      </xdr:blipFill>
      <xdr:spPr>
        <a:xfrm>
          <a:off x="0" y="0"/>
          <a:ext cx="3810000" cy="3810000"/>
        </a:xfrm>
        <a:prstGeom prst="rect">
          <a:avLst/>
        </a:prstGeom>
      </xdr:spPr>
    </xdr:pic>
  </etc:cellImage>
  <etc:cellImage>
    <xdr:pic>
      <xdr:nvPicPr>
        <xdr:cNvPr id="215" name="ID_65542DA97FB14F8D87D112B3CE8293C9" descr="upload_post_object_v2_1458877647"/>
        <xdr:cNvPicPr/>
      </xdr:nvPicPr>
      <xdr:blipFill>
        <a:blip r:embed="rId212"/>
        <a:stretch>
          <a:fillRect/>
        </a:stretch>
      </xdr:blipFill>
      <xdr:spPr>
        <a:xfrm>
          <a:off x="0" y="0"/>
          <a:ext cx="5615305" cy="9315450"/>
        </a:xfrm>
        <a:prstGeom prst="rect">
          <a:avLst/>
        </a:prstGeom>
      </xdr:spPr>
    </xdr:pic>
  </etc:cellImage>
  <etc:cellImage>
    <xdr:pic>
      <xdr:nvPicPr>
        <xdr:cNvPr id="216" name="ID_1E38C204E1014875B30FED4D1EB719DF" descr="upload_post_object_v2_2363457945"/>
        <xdr:cNvPicPr/>
      </xdr:nvPicPr>
      <xdr:blipFill>
        <a:blip r:embed="rId213"/>
        <a:stretch>
          <a:fillRect/>
        </a:stretch>
      </xdr:blipFill>
      <xdr:spPr>
        <a:xfrm>
          <a:off x="0" y="0"/>
          <a:ext cx="3810000" cy="3810000"/>
        </a:xfrm>
        <a:prstGeom prst="rect">
          <a:avLst/>
        </a:prstGeom>
      </xdr:spPr>
    </xdr:pic>
  </etc:cellImage>
  <etc:cellImage>
    <xdr:pic>
      <xdr:nvPicPr>
        <xdr:cNvPr id="217" name="ID_36F4CEA4995043208F05143FAB957246" descr="upload_post_object_v2_2665976846"/>
        <xdr:cNvPicPr/>
      </xdr:nvPicPr>
      <xdr:blipFill>
        <a:blip r:embed="rId214"/>
        <a:stretch>
          <a:fillRect/>
        </a:stretch>
      </xdr:blipFill>
      <xdr:spPr>
        <a:xfrm>
          <a:off x="0" y="0"/>
          <a:ext cx="5615305" cy="9315450"/>
        </a:xfrm>
        <a:prstGeom prst="rect">
          <a:avLst/>
        </a:prstGeom>
      </xdr:spPr>
    </xdr:pic>
  </etc:cellImage>
  <etc:cellImage>
    <xdr:pic>
      <xdr:nvPicPr>
        <xdr:cNvPr id="218" name="ID_C84D1E68DC8343EBA63FFBE1560894B8" descr="upload_post_object_v2_1429810962"/>
        <xdr:cNvPicPr/>
      </xdr:nvPicPr>
      <xdr:blipFill>
        <a:blip r:embed="rId215"/>
        <a:stretch>
          <a:fillRect/>
        </a:stretch>
      </xdr:blipFill>
      <xdr:spPr>
        <a:xfrm>
          <a:off x="0" y="0"/>
          <a:ext cx="5615305" cy="9315450"/>
        </a:xfrm>
        <a:prstGeom prst="rect">
          <a:avLst/>
        </a:prstGeom>
      </xdr:spPr>
    </xdr:pic>
  </etc:cellImage>
  <etc:cellImage>
    <xdr:pic>
      <xdr:nvPicPr>
        <xdr:cNvPr id="219" name="ID_1806CBD3316F4760AF96009F6B88E8A6" descr="upload_post_object_v2_2581013853"/>
        <xdr:cNvPicPr/>
      </xdr:nvPicPr>
      <xdr:blipFill>
        <a:blip r:embed="rId216"/>
        <a:stretch>
          <a:fillRect/>
        </a:stretch>
      </xdr:blipFill>
      <xdr:spPr>
        <a:xfrm>
          <a:off x="0" y="0"/>
          <a:ext cx="7740650" cy="6839585"/>
        </a:xfrm>
        <a:prstGeom prst="rect">
          <a:avLst/>
        </a:prstGeom>
      </xdr:spPr>
    </xdr:pic>
  </etc:cellImage>
  <etc:cellImage>
    <xdr:pic>
      <xdr:nvPicPr>
        <xdr:cNvPr id="220" name="ID_A398A6948D6946918ACCDCB8FF57C99F" descr="upload_post_object_v2_1572227077"/>
        <xdr:cNvPicPr/>
      </xdr:nvPicPr>
      <xdr:blipFill>
        <a:blip r:embed="rId217"/>
        <a:stretch>
          <a:fillRect/>
        </a:stretch>
      </xdr:blipFill>
      <xdr:spPr>
        <a:xfrm>
          <a:off x="0" y="0"/>
          <a:ext cx="7734935" cy="9603740"/>
        </a:xfrm>
        <a:prstGeom prst="rect">
          <a:avLst/>
        </a:prstGeom>
      </xdr:spPr>
    </xdr:pic>
  </etc:cellImage>
  <etc:cellImage>
    <xdr:pic>
      <xdr:nvPicPr>
        <xdr:cNvPr id="221" name="ID_857C4E185857445B9336C37E80610CA8" descr="upload_post_object_v2_1598066466"/>
        <xdr:cNvPicPr/>
      </xdr:nvPicPr>
      <xdr:blipFill>
        <a:blip r:embed="rId218"/>
        <a:stretch>
          <a:fillRect/>
        </a:stretch>
      </xdr:blipFill>
      <xdr:spPr>
        <a:xfrm>
          <a:off x="0" y="0"/>
          <a:ext cx="4106545" cy="4015740"/>
        </a:xfrm>
        <a:prstGeom prst="rect">
          <a:avLst/>
        </a:prstGeom>
      </xdr:spPr>
    </xdr:pic>
  </etc:cellImage>
  <etc:cellImage>
    <xdr:pic>
      <xdr:nvPicPr>
        <xdr:cNvPr id="222" name="ID_486F59A86EE149FB9D5786064C316B1A" descr="upload_post_object_v2_4127385775"/>
        <xdr:cNvPicPr/>
      </xdr:nvPicPr>
      <xdr:blipFill>
        <a:blip r:embed="rId219"/>
        <a:stretch>
          <a:fillRect/>
        </a:stretch>
      </xdr:blipFill>
      <xdr:spPr>
        <a:xfrm>
          <a:off x="0" y="0"/>
          <a:ext cx="3810000" cy="4106545"/>
        </a:xfrm>
        <a:prstGeom prst="rect">
          <a:avLst/>
        </a:prstGeom>
      </xdr:spPr>
    </xdr:pic>
  </etc:cellImage>
  <etc:cellImage>
    <xdr:pic>
      <xdr:nvPicPr>
        <xdr:cNvPr id="223" name="ID_6332ABACE4044217A1D2994E2EEA8B30" descr="upload_post_object_v2_865793375"/>
        <xdr:cNvPicPr/>
      </xdr:nvPicPr>
      <xdr:blipFill>
        <a:blip r:embed="rId220"/>
        <a:stretch>
          <a:fillRect/>
        </a:stretch>
      </xdr:blipFill>
      <xdr:spPr>
        <a:xfrm>
          <a:off x="0" y="0"/>
          <a:ext cx="3580130" cy="3906520"/>
        </a:xfrm>
        <a:prstGeom prst="rect">
          <a:avLst/>
        </a:prstGeom>
      </xdr:spPr>
    </xdr:pic>
  </etc:cellImage>
  <etc:cellImage>
    <xdr:pic>
      <xdr:nvPicPr>
        <xdr:cNvPr id="224" name="ID_A87BE18638514046A673CA0D67A62FD1" descr="upload_post_object_v2_3780519521"/>
        <xdr:cNvPicPr/>
      </xdr:nvPicPr>
      <xdr:blipFill>
        <a:blip r:embed="rId221"/>
        <a:stretch>
          <a:fillRect/>
        </a:stretch>
      </xdr:blipFill>
      <xdr:spPr>
        <a:xfrm>
          <a:off x="0" y="0"/>
          <a:ext cx="5013325" cy="4106545"/>
        </a:xfrm>
        <a:prstGeom prst="rect">
          <a:avLst/>
        </a:prstGeom>
      </xdr:spPr>
    </xdr:pic>
  </etc:cellImage>
  <etc:cellImage>
    <xdr:pic>
      <xdr:nvPicPr>
        <xdr:cNvPr id="225" name="ID_32188E0401B14DDFBB859673843AA23D" descr="upload_post_object_v2_2756344902"/>
        <xdr:cNvPicPr/>
      </xdr:nvPicPr>
      <xdr:blipFill>
        <a:blip r:embed="rId222"/>
        <a:stretch>
          <a:fillRect/>
        </a:stretch>
      </xdr:blipFill>
      <xdr:spPr>
        <a:xfrm>
          <a:off x="0" y="0"/>
          <a:ext cx="7740650" cy="7728585"/>
        </a:xfrm>
        <a:prstGeom prst="rect">
          <a:avLst/>
        </a:prstGeom>
      </xdr:spPr>
    </xdr:pic>
  </etc:cellImage>
  <etc:cellImage>
    <xdr:pic>
      <xdr:nvPicPr>
        <xdr:cNvPr id="226" name="ID_39518BA2ACBF4EFA9CE1EFE6DF0FF6AB" descr="upload_post_object_v2_113853241"/>
        <xdr:cNvPicPr/>
      </xdr:nvPicPr>
      <xdr:blipFill>
        <a:blip r:embed="rId223"/>
        <a:stretch>
          <a:fillRect/>
        </a:stretch>
      </xdr:blipFill>
      <xdr:spPr>
        <a:xfrm>
          <a:off x="0" y="0"/>
          <a:ext cx="7740650" cy="7650480"/>
        </a:xfrm>
        <a:prstGeom prst="rect">
          <a:avLst/>
        </a:prstGeom>
      </xdr:spPr>
    </xdr:pic>
  </etc:cellImage>
  <etc:cellImage>
    <xdr:pic>
      <xdr:nvPicPr>
        <xdr:cNvPr id="227" name="ID_CD210AEBE2834A888DAA340476ACA0B7" descr="upload_post_object_v2_1207069502"/>
        <xdr:cNvPicPr/>
      </xdr:nvPicPr>
      <xdr:blipFill>
        <a:blip r:embed="rId224"/>
        <a:stretch>
          <a:fillRect/>
        </a:stretch>
      </xdr:blipFill>
      <xdr:spPr>
        <a:xfrm>
          <a:off x="0" y="0"/>
          <a:ext cx="7740650" cy="7118350"/>
        </a:xfrm>
        <a:prstGeom prst="rect">
          <a:avLst/>
        </a:prstGeom>
      </xdr:spPr>
    </xdr:pic>
  </etc:cellImage>
  <etc:cellImage>
    <xdr:pic>
      <xdr:nvPicPr>
        <xdr:cNvPr id="228" name="ID_0B6807BE5BEF43978FBA0A6AF7E20349" descr="upload_post_object_v2_3887960409"/>
        <xdr:cNvPicPr/>
      </xdr:nvPicPr>
      <xdr:blipFill>
        <a:blip r:embed="rId225"/>
        <a:stretch>
          <a:fillRect/>
        </a:stretch>
      </xdr:blipFill>
      <xdr:spPr>
        <a:xfrm>
          <a:off x="0" y="0"/>
          <a:ext cx="7801610" cy="7662545"/>
        </a:xfrm>
        <a:prstGeom prst="rect">
          <a:avLst/>
        </a:prstGeom>
      </xdr:spPr>
    </xdr:pic>
  </etc:cellImage>
  <etc:cellImage>
    <xdr:pic>
      <xdr:nvPicPr>
        <xdr:cNvPr id="229" name="ID_39281F0641434425B428402476F4D3A5" descr="upload_post_object_v2_254805389"/>
        <xdr:cNvPicPr/>
      </xdr:nvPicPr>
      <xdr:blipFill>
        <a:blip r:embed="rId226"/>
        <a:stretch>
          <a:fillRect/>
        </a:stretch>
      </xdr:blipFill>
      <xdr:spPr>
        <a:xfrm>
          <a:off x="0" y="0"/>
          <a:ext cx="6247130" cy="8188325"/>
        </a:xfrm>
        <a:prstGeom prst="rect">
          <a:avLst/>
        </a:prstGeom>
      </xdr:spPr>
    </xdr:pic>
  </etc:cellImage>
  <etc:cellImage>
    <xdr:pic>
      <xdr:nvPicPr>
        <xdr:cNvPr id="230" name="ID_CB63AEEBC94D4A1A94D7ECF2BA4C64DA" descr="upload_post_object_v2_1118001387"/>
        <xdr:cNvPicPr/>
      </xdr:nvPicPr>
      <xdr:blipFill>
        <a:blip r:embed="rId227"/>
        <a:stretch>
          <a:fillRect/>
        </a:stretch>
      </xdr:blipFill>
      <xdr:spPr>
        <a:xfrm>
          <a:off x="0" y="0"/>
          <a:ext cx="5926455" cy="5515610"/>
        </a:xfrm>
        <a:prstGeom prst="rect">
          <a:avLst/>
        </a:prstGeom>
      </xdr:spPr>
    </xdr:pic>
  </etc:cellImage>
  <etc:cellImage>
    <xdr:pic>
      <xdr:nvPicPr>
        <xdr:cNvPr id="231" name="ID_D1399D648E7F4020B603FA2C2A7BE35A" descr="upload_post_object_v2_1510914147"/>
        <xdr:cNvPicPr/>
      </xdr:nvPicPr>
      <xdr:blipFill>
        <a:blip r:embed="rId228"/>
        <a:stretch>
          <a:fillRect/>
        </a:stretch>
      </xdr:blipFill>
      <xdr:spPr>
        <a:xfrm>
          <a:off x="0" y="0"/>
          <a:ext cx="5906135" cy="10058400"/>
        </a:xfrm>
        <a:prstGeom prst="rect">
          <a:avLst/>
        </a:prstGeom>
      </xdr:spPr>
    </xdr:pic>
  </etc:cellImage>
  <etc:cellImage>
    <xdr:pic>
      <xdr:nvPicPr>
        <xdr:cNvPr id="232" name="ID_0EE1AE766CE04D37A12A56A52251D668" descr="upload_post_object_v2_2740190684"/>
        <xdr:cNvPicPr/>
      </xdr:nvPicPr>
      <xdr:blipFill>
        <a:blip r:embed="rId229"/>
        <a:stretch>
          <a:fillRect/>
        </a:stretch>
      </xdr:blipFill>
      <xdr:spPr>
        <a:xfrm>
          <a:off x="0" y="0"/>
          <a:ext cx="7338695" cy="10058400"/>
        </a:xfrm>
        <a:prstGeom prst="rect">
          <a:avLst/>
        </a:prstGeom>
      </xdr:spPr>
    </xdr:pic>
  </etc:cellImage>
  <etc:cellImage>
    <xdr:pic>
      <xdr:nvPicPr>
        <xdr:cNvPr id="233" name="ID_30971FC01B8843F3A733C29587A1192F" descr="upload_post_object_v2_2327277632"/>
        <xdr:cNvPicPr/>
      </xdr:nvPicPr>
      <xdr:blipFill>
        <a:blip r:embed="rId230"/>
        <a:stretch>
          <a:fillRect/>
        </a:stretch>
      </xdr:blipFill>
      <xdr:spPr>
        <a:xfrm>
          <a:off x="0" y="0"/>
          <a:ext cx="5615305" cy="9315450"/>
        </a:xfrm>
        <a:prstGeom prst="rect">
          <a:avLst/>
        </a:prstGeom>
      </xdr:spPr>
    </xdr:pic>
  </etc:cellImage>
  <etc:cellImage>
    <xdr:pic>
      <xdr:nvPicPr>
        <xdr:cNvPr id="234" name="ID_2359EF743610415487BFB1054C4066E4" descr="upload_post_object_v2_659742050"/>
        <xdr:cNvPicPr/>
      </xdr:nvPicPr>
      <xdr:blipFill>
        <a:blip r:embed="rId231"/>
        <a:stretch>
          <a:fillRect/>
        </a:stretch>
      </xdr:blipFill>
      <xdr:spPr>
        <a:xfrm>
          <a:off x="0" y="0"/>
          <a:ext cx="5615305" cy="9315450"/>
        </a:xfrm>
        <a:prstGeom prst="rect">
          <a:avLst/>
        </a:prstGeom>
      </xdr:spPr>
    </xdr:pic>
  </etc:cellImage>
  <etc:cellImage>
    <xdr:pic>
      <xdr:nvPicPr>
        <xdr:cNvPr id="235" name="ID_FBF10EB32BE647A59467B251B7A002CD" descr="upload_post_object_v2_1342309836"/>
        <xdr:cNvPicPr/>
      </xdr:nvPicPr>
      <xdr:blipFill>
        <a:blip r:embed="rId232"/>
        <a:stretch>
          <a:fillRect/>
        </a:stretch>
      </xdr:blipFill>
      <xdr:spPr>
        <a:xfrm>
          <a:off x="0" y="0"/>
          <a:ext cx="5615305" cy="9315450"/>
        </a:xfrm>
        <a:prstGeom prst="rect">
          <a:avLst/>
        </a:prstGeom>
      </xdr:spPr>
    </xdr:pic>
  </etc:cellImage>
  <etc:cellImage>
    <xdr:pic>
      <xdr:nvPicPr>
        <xdr:cNvPr id="236" name="ID_2AE5A7C76EE14C618A854A8FAEBC51B2" descr="upload_post_object_v2_1920737898"/>
        <xdr:cNvPicPr/>
      </xdr:nvPicPr>
      <xdr:blipFill>
        <a:blip r:embed="rId233"/>
        <a:stretch>
          <a:fillRect/>
        </a:stretch>
      </xdr:blipFill>
      <xdr:spPr>
        <a:xfrm>
          <a:off x="0" y="0"/>
          <a:ext cx="5615305" cy="9315450"/>
        </a:xfrm>
        <a:prstGeom prst="rect">
          <a:avLst/>
        </a:prstGeom>
      </xdr:spPr>
    </xdr:pic>
  </etc:cellImage>
  <etc:cellImage>
    <xdr:pic>
      <xdr:nvPicPr>
        <xdr:cNvPr id="237" name="ID_1920BEC77D934437A770BBC04A7CFAF0" descr="upload_post_object_v2_3465190496"/>
        <xdr:cNvPicPr/>
      </xdr:nvPicPr>
      <xdr:blipFill>
        <a:blip r:embed="rId234"/>
        <a:stretch>
          <a:fillRect/>
        </a:stretch>
      </xdr:blipFill>
      <xdr:spPr>
        <a:xfrm>
          <a:off x="0" y="0"/>
          <a:ext cx="5615305" cy="9315450"/>
        </a:xfrm>
        <a:prstGeom prst="rect">
          <a:avLst/>
        </a:prstGeom>
      </xdr:spPr>
    </xdr:pic>
  </etc:cellImage>
  <etc:cellImage>
    <xdr:pic>
      <xdr:nvPicPr>
        <xdr:cNvPr id="238" name="ID_9AACF50A0C634FAE8475A00E4CB21F32" descr="upload_post_object_v2_3778650239"/>
        <xdr:cNvPicPr/>
      </xdr:nvPicPr>
      <xdr:blipFill>
        <a:blip r:embed="rId235"/>
        <a:stretch>
          <a:fillRect/>
        </a:stretch>
      </xdr:blipFill>
      <xdr:spPr>
        <a:xfrm>
          <a:off x="0" y="0"/>
          <a:ext cx="5615305" cy="9315450"/>
        </a:xfrm>
        <a:prstGeom prst="rect">
          <a:avLst/>
        </a:prstGeom>
      </xdr:spPr>
    </xdr:pic>
  </etc:cellImage>
  <etc:cellImage>
    <xdr:pic>
      <xdr:nvPicPr>
        <xdr:cNvPr id="239" name="ID_812963E5DC954FEF86DCE68D176AE3FB" descr="upload_post_object_v2_2494106702"/>
        <xdr:cNvPicPr/>
      </xdr:nvPicPr>
      <xdr:blipFill>
        <a:blip r:embed="rId236"/>
        <a:stretch>
          <a:fillRect/>
        </a:stretch>
      </xdr:blipFill>
      <xdr:spPr>
        <a:xfrm>
          <a:off x="0" y="0"/>
          <a:ext cx="5615305" cy="9315450"/>
        </a:xfrm>
        <a:prstGeom prst="rect">
          <a:avLst/>
        </a:prstGeom>
      </xdr:spPr>
    </xdr:pic>
  </etc:cellImage>
  <etc:cellImage>
    <xdr:pic>
      <xdr:nvPicPr>
        <xdr:cNvPr id="240" name="ID_43AE3896B79247D896E7178969BDEA74" descr="upload_post_object_v2_2429893011"/>
        <xdr:cNvPicPr/>
      </xdr:nvPicPr>
      <xdr:blipFill>
        <a:blip r:embed="rId237"/>
        <a:stretch>
          <a:fillRect/>
        </a:stretch>
      </xdr:blipFill>
      <xdr:spPr>
        <a:xfrm>
          <a:off x="0" y="0"/>
          <a:ext cx="6062345" cy="10058400"/>
        </a:xfrm>
        <a:prstGeom prst="rect">
          <a:avLst/>
        </a:prstGeom>
      </xdr:spPr>
    </xdr:pic>
  </etc:cellImage>
  <etc:cellImage>
    <xdr:pic>
      <xdr:nvPicPr>
        <xdr:cNvPr id="241" name="ID_962883F812354D3ABC020B3C7A440E97" descr="upload_post_object_v2_1851731652"/>
        <xdr:cNvPicPr/>
      </xdr:nvPicPr>
      <xdr:blipFill>
        <a:blip r:embed="rId238"/>
        <a:stretch>
          <a:fillRect/>
        </a:stretch>
      </xdr:blipFill>
      <xdr:spPr>
        <a:xfrm>
          <a:off x="0" y="0"/>
          <a:ext cx="6062345" cy="10058400"/>
        </a:xfrm>
        <a:prstGeom prst="rect">
          <a:avLst/>
        </a:prstGeom>
      </xdr:spPr>
    </xdr:pic>
  </etc:cellImage>
  <etc:cellImage>
    <xdr:pic>
      <xdr:nvPicPr>
        <xdr:cNvPr id="242" name="ID_85AE6A500D9542D89144A74B279D7D04" descr="upload_post_object_v2_4140049679"/>
        <xdr:cNvPicPr/>
      </xdr:nvPicPr>
      <xdr:blipFill>
        <a:blip r:embed="rId239"/>
        <a:stretch>
          <a:fillRect/>
        </a:stretch>
      </xdr:blipFill>
      <xdr:spPr>
        <a:xfrm>
          <a:off x="0" y="0"/>
          <a:ext cx="7572375" cy="3448050"/>
        </a:xfrm>
        <a:prstGeom prst="rect">
          <a:avLst/>
        </a:prstGeom>
      </xdr:spPr>
    </xdr:pic>
  </etc:cellImage>
  <etc:cellImage>
    <xdr:pic>
      <xdr:nvPicPr>
        <xdr:cNvPr id="243" name="ID_EF81409F73434C46B74D71F2C4CCFE83" descr="upload_post_object_v2_2521177235"/>
        <xdr:cNvPicPr/>
      </xdr:nvPicPr>
      <xdr:blipFill>
        <a:blip r:embed="rId240"/>
        <a:stretch>
          <a:fillRect/>
        </a:stretch>
      </xdr:blipFill>
      <xdr:spPr>
        <a:xfrm>
          <a:off x="0" y="0"/>
          <a:ext cx="5615305" cy="9315450"/>
        </a:xfrm>
        <a:prstGeom prst="rect">
          <a:avLst/>
        </a:prstGeom>
      </xdr:spPr>
    </xdr:pic>
  </etc:cellImage>
  <etc:cellImage>
    <xdr:pic>
      <xdr:nvPicPr>
        <xdr:cNvPr id="244" name="ID_BA6E30367EE8491F8B953EDDFE8EB798" descr="upload_post_object_v2_317255836"/>
        <xdr:cNvPicPr/>
      </xdr:nvPicPr>
      <xdr:blipFill>
        <a:blip r:embed="rId241"/>
        <a:stretch>
          <a:fillRect/>
        </a:stretch>
      </xdr:blipFill>
      <xdr:spPr>
        <a:xfrm>
          <a:off x="0" y="0"/>
          <a:ext cx="5615305" cy="9315450"/>
        </a:xfrm>
        <a:prstGeom prst="rect">
          <a:avLst/>
        </a:prstGeom>
      </xdr:spPr>
    </xdr:pic>
  </etc:cellImage>
  <etc:cellImage>
    <xdr:pic>
      <xdr:nvPicPr>
        <xdr:cNvPr id="245" name="ID_E4F37F3441FE4B81BD655AE81789EA4A" descr="upload_post_object_v2_1477589658"/>
        <xdr:cNvPicPr/>
      </xdr:nvPicPr>
      <xdr:blipFill>
        <a:blip r:embed="rId242"/>
        <a:stretch>
          <a:fillRect/>
        </a:stretch>
      </xdr:blipFill>
      <xdr:spPr>
        <a:xfrm>
          <a:off x="0" y="0"/>
          <a:ext cx="5715000" cy="5715000"/>
        </a:xfrm>
        <a:prstGeom prst="rect">
          <a:avLst/>
        </a:prstGeom>
      </xdr:spPr>
    </xdr:pic>
  </etc:cellImage>
  <etc:cellImage>
    <xdr:pic>
      <xdr:nvPicPr>
        <xdr:cNvPr id="246" name="ID_5E64BB99D50B4964891209C141B44D45" descr="upload_post_object_v2_3584759231"/>
        <xdr:cNvPicPr/>
      </xdr:nvPicPr>
      <xdr:blipFill>
        <a:blip r:embed="rId243"/>
        <a:stretch>
          <a:fillRect/>
        </a:stretch>
      </xdr:blipFill>
      <xdr:spPr>
        <a:xfrm>
          <a:off x="0" y="0"/>
          <a:ext cx="5615305" cy="9315450"/>
        </a:xfrm>
        <a:prstGeom prst="rect">
          <a:avLst/>
        </a:prstGeom>
      </xdr:spPr>
    </xdr:pic>
  </etc:cellImage>
  <etc:cellImage>
    <xdr:pic>
      <xdr:nvPicPr>
        <xdr:cNvPr id="194" name="ID_07492B212819410BA5687D67B00CC0BB"/>
        <xdr:cNvPicPr/>
      </xdr:nvPicPr>
      <xdr:blipFill>
        <a:blip r:embed="rId244"/>
        <a:stretch>
          <a:fillRect/>
        </a:stretch>
      </xdr:blipFill>
      <xdr:spPr>
        <a:xfrm>
          <a:off x="14591030" y="37348160"/>
          <a:ext cx="1795145" cy="1324610"/>
        </a:xfrm>
        <a:prstGeom prst="rect">
          <a:avLst/>
        </a:prstGeom>
      </xdr:spPr>
    </xdr:pic>
  </etc:cellImage>
</etc:cellImages>
</file>

<file path=xl/sharedStrings.xml><?xml version="1.0" encoding="utf-8"?>
<sst xmlns="http://schemas.openxmlformats.org/spreadsheetml/2006/main" count="728" uniqueCount="648">
  <si>
    <t>福建省儿童医院2025年训练教具物资需求清单</t>
  </si>
  <si>
    <t>医疗组</t>
  </si>
  <si>
    <t>序号</t>
  </si>
  <si>
    <t>品名</t>
  </si>
  <si>
    <t>规格</t>
  </si>
  <si>
    <t>产品图片</t>
  </si>
  <si>
    <t>数量</t>
  </si>
  <si>
    <t>参考链接</t>
  </si>
  <si>
    <t>GESELL工具箱</t>
  </si>
  <si>
    <t>专业版工具箱（有发票）</t>
  </si>
  <si>
    <t>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t>
  </si>
  <si>
    <t>八音盒</t>
  </si>
  <si>
    <t>小丑音乐盒 机械发声</t>
  </si>
  <si>
    <t>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t>
  </si>
  <si>
    <t>洗澡过家家玩具</t>
  </si>
  <si>
    <t>大鱼池+浴室用具+女娃</t>
  </si>
  <si>
    <t>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t>
  </si>
  <si>
    <t>皮球</t>
  </si>
  <si>
    <t>中号蓝色</t>
  </si>
  <si>
    <t>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t>
  </si>
  <si>
    <t>宝宝摇铃</t>
  </si>
  <si>
    <t>沙锤1只装</t>
  </si>
  <si>
    <t>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t>
  </si>
  <si>
    <t>透明瓶</t>
  </si>
  <si>
    <t>50ml  5个</t>
  </si>
  <si>
    <t>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t>
  </si>
  <si>
    <t>电话玩具</t>
  </si>
  <si>
    <t>电池版+声光音乐大哥大 1个 送挂绳+2节5号</t>
  </si>
  <si>
    <t>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t>
  </si>
  <si>
    <t>泡泡机</t>
  </si>
  <si>
    <t>罗拉红电池款送60包泡泡液+1瓶泡泡水+电池螺丝刀</t>
  </si>
  <si>
    <t>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t>
  </si>
  <si>
    <t>泡泡水</t>
  </si>
  <si>
    <t>米尼2000mL泡泡水</t>
  </si>
  <si>
    <t>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t>
  </si>
  <si>
    <t>玩具收纳袋</t>
  </si>
  <si>
    <t>4个A5马卡龙</t>
  </si>
  <si>
    <t>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t>
  </si>
  <si>
    <t>20丝特厚10只 40*55cm</t>
  </si>
  <si>
    <t>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t>
  </si>
  <si>
    <t>韦氏儿童智力测评工具箱</t>
  </si>
  <si>
    <t>WPISC-IV韦氏儿童6-18岁</t>
  </si>
  <si>
    <t>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t>
  </si>
  <si>
    <t>韦氏幼儿智力测评工具箱</t>
  </si>
  <si>
    <t>WPPSI-IV韦氏幼儿第四版</t>
  </si>
  <si>
    <t>绳穿扣</t>
  </si>
  <si>
    <t>穿绳纽扣58篇+4根绳子</t>
  </si>
  <si>
    <t>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t>
  </si>
  <si>
    <t>音乐盒</t>
  </si>
  <si>
    <t>蓝色</t>
  </si>
  <si>
    <t>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t>
  </si>
  <si>
    <t>遥控汽车玩具</t>
  </si>
  <si>
    <t>红色电池款</t>
  </si>
  <si>
    <t>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t>
  </si>
  <si>
    <t>玩具人物奥特曼1只</t>
  </si>
  <si>
    <t>二代百变超人 握腿旋转 红</t>
  </si>
  <si>
    <t>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t>
  </si>
  <si>
    <t>玩具人物孙悟空1只</t>
  </si>
  <si>
    <t>孙悟空成品</t>
  </si>
  <si>
    <t>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t>
  </si>
  <si>
    <t>玩具任务警察</t>
  </si>
  <si>
    <t>T15877警察</t>
  </si>
  <si>
    <t>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t>
  </si>
  <si>
    <t>拉链</t>
  </si>
  <si>
    <t>红色 15cm长</t>
  </si>
  <si>
    <t>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t>
  </si>
  <si>
    <t>螺丝套装</t>
  </si>
  <si>
    <t>M10*16 两套</t>
  </si>
  <si>
    <t>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t>
  </si>
  <si>
    <t>社交组</t>
  </si>
  <si>
    <t>企鹅破冰台玩具</t>
  </si>
  <si>
    <t>【加大号】企鹅破冰+兔子陷阱［豪华版］</t>
  </si>
  <si>
    <t>https://item.taobao.com/item.htm?id=704006115974</t>
  </si>
  <si>
    <t>迷你仿真小物品</t>
  </si>
  <si>
    <t>大型便利店套餐【送精美礼品袋】</t>
  </si>
  <si>
    <t>https://item.taobao.com/item.htm?id=800797039489</t>
  </si>
  <si>
    <t>冰淇淋叠叠乐</t>
  </si>
  <si>
    <t>opp装</t>
  </si>
  <si>
    <t>https://item.taobao.com/item.htm?id=788656388383</t>
  </si>
  <si>
    <t>恐龙抓抓乐</t>
  </si>
  <si>
    <t>恐龙抓抓乐【6恐龙蛋+恐龙4个+小狗4个】</t>
  </si>
  <si>
    <t>https://item.taobao.com/item.htm?id=683296418766</t>
  </si>
  <si>
    <t>重力萝卜炮</t>
  </si>
  <si>
    <t>【2台】重力萝卜炮YC617+12颗炮弹</t>
  </si>
  <si>
    <t>https://item.taobao.com/item.htm?id=754802328163</t>
  </si>
  <si>
    <t>俄罗斯方块叠叠乐</t>
  </si>
  <si>
    <t>恐龙摇摆叠叠乐【64个积木】</t>
  </si>
  <si>
    <t>https://item.taobao.com/item.htm?id=754869491565</t>
  </si>
  <si>
    <t>丛林大冒险</t>
  </si>
  <si>
    <t>豪华二合一【高配16大关卡】配4钢珠</t>
  </si>
  <si>
    <t>https://item.taobao.com/item.htm?id=837078939601</t>
  </si>
  <si>
    <t>喂养青蛙</t>
  </si>
  <si>
    <t>音乐喂养青蛙+大号海盗桶</t>
  </si>
  <si>
    <t>https://item.taobao.com/item.htm?id=658425744435</t>
  </si>
  <si>
    <t>对战陀螺</t>
  </si>
  <si>
    <t>紫色陀螺盘+12陀螺+12发条</t>
  </si>
  <si>
    <t>https://item.taobao.com/item.htm?id=678297841106</t>
  </si>
  <si>
    <t>水果切切乐</t>
  </si>
  <si>
    <t>剥皮切切乐25pcs【含苹果收纳桶】</t>
  </si>
  <si>
    <t>https://item.taobao.com/item.htm?id=764512648633</t>
  </si>
  <si>
    <t>创意迷你桌面保龄球</t>
  </si>
  <si>
    <t>小黄鸭款保龄球</t>
  </si>
  <si>
    <t>https://item.taobao.com/item.htm?id=665598716632</t>
  </si>
  <si>
    <t>植物豌豆弹珠机</t>
  </si>
  <si>
    <t>豪华版（60个豌豆炮弹）</t>
  </si>
  <si>
    <t>https://item.taobao.com/item.htm?id=833611177474</t>
  </si>
  <si>
    <t>儿童购物车玩具</t>
  </si>
  <si>
    <t>豪华版三层购物车-32件套</t>
  </si>
  <si>
    <t>https://item.taobao.com/item.htm?id=821628429910</t>
  </si>
  <si>
    <t>购物清单桌游</t>
  </si>
  <si>
    <t>购物清单（磁性款）</t>
  </si>
  <si>
    <t>https://item.taobao.com/item.htm?id=623058856640</t>
  </si>
  <si>
    <t>小动物住楼房</t>
  </si>
  <si>
    <t>https://item.taobao.com/item.htm?id=674423205829</t>
  </si>
  <si>
    <t>消消乐对对碰</t>
  </si>
  <si>
    <t>多功能对对碰</t>
  </si>
  <si>
    <t>https://item.taobao.com/item.htm?id=655244568251</t>
  </si>
  <si>
    <t>双人对战立体积木</t>
  </si>
  <si>
    <t>双人对战积木+猜猜我是谁</t>
  </si>
  <si>
    <t>https://item.taobao.com/item.htm?id=702913479350</t>
  </si>
  <si>
    <t>数字棋牌</t>
  </si>
  <si>
    <t>以色列麻将</t>
  </si>
  <si>
    <t>https://item.taobao.com/item.htm?id=705817077183</t>
  </si>
  <si>
    <t>扣环游戏</t>
  </si>
  <si>
    <t>抢拍桌游扣环</t>
  </si>
  <si>
    <t>https://item.taobao.com/item.htm?id=543074969288</t>
  </si>
  <si>
    <t>三只小猪桌游</t>
  </si>
  <si>
    <t>https://item.taobao.com/item.htm?id=572481681099</t>
  </si>
  <si>
    <t>磁吸棋盘</t>
  </si>
  <si>
    <t>全套磁吸巨大号十合一</t>
  </si>
  <si>
    <t>https://item.taobao.com/item.htm?id=690467151852</t>
  </si>
  <si>
    <t>小猫纸牌</t>
  </si>
  <si>
    <t>301322猫猫牌+301323我是谁</t>
  </si>
  <si>
    <t>https://item.taobao.com/item.htm?id=623677947469</t>
  </si>
  <si>
    <t>你比我猜</t>
  </si>
  <si>
    <t>你猜怎么着（豪华版）</t>
  </si>
  <si>
    <t>https://item.taobao.com/item.htm?id=571763184169</t>
  </si>
  <si>
    <t>儿童夹珠子</t>
  </si>
  <si>
    <t>试管夹珠训练玩具</t>
  </si>
  <si>
    <t>https://item.taobao.com/item.htm?id=719575214893</t>
  </si>
  <si>
    <t>蒙氏早教儿童换装穿衣拼图晾晒衣服游戏幼儿园益智区逻辑思维玩具</t>
  </si>
  <si>
    <t>晾衣服换装玩具</t>
  </si>
  <si>
    <t>https://item.taobao.com/item.htm?id=829626002246</t>
  </si>
  <si>
    <t>触觉训练箱盲拼盒</t>
  </si>
  <si>
    <t>触摸盒</t>
  </si>
  <si>
    <t>https://item.taobao.com/item.htm?id=705610937622</t>
  </si>
  <si>
    <t>儿童玩具男女孩泡泡机</t>
  </si>
  <si>
    <t>新款泡泡机4电➕1瓶水</t>
  </si>
  <si>
    <t>https://item.taobao.com/item.htm?id=702647565667</t>
  </si>
  <si>
    <t>儿童手机玩具</t>
  </si>
  <si>
    <t>小熊-维拉黄（普通电池➕防掉挂绳➕螺丝刀）</t>
  </si>
  <si>
    <t>https://item.taobao.com/item.htm?id=688127509228</t>
  </si>
  <si>
    <t>女孩六一生日礼物仿真蛋糕幼儿童木质切切乐过家家厨房小公主玩具</t>
  </si>
  <si>
    <t>双层蛋糕切切（魔术贴款）</t>
  </si>
  <si>
    <t>https://item.taobao.com/item.htm?id=538873014107</t>
  </si>
  <si>
    <t>纳奇仿真宝宝洗澡盆女孩戏水玩具电动喷水套装4儿童生日礼物3-6岁</t>
  </si>
  <si>
    <t>萌趣洗澡盆</t>
  </si>
  <si>
    <t>https://item.taobao.com/item.htm?id=654218888953</t>
  </si>
  <si>
    <t>钓鱼玩具儿童磁性鱼1一3岁多功能轨道钓鱼台生日礼物男女孩1一2岁</t>
  </si>
  <si>
    <t>飞天3层款-绿色（送35件套）普通电池</t>
  </si>
  <si>
    <t>https://item.taobao.com/item.htm?id=671774827260</t>
  </si>
  <si>
    <t>抖音小猪爬楼梯轨道上小鸭子3岁滑滑梯4电动2小黄鸭5儿童男孩玩具</t>
  </si>
  <si>
    <t>抖音款大号轨道（配6小猪公仔）</t>
  </si>
  <si>
    <t>https://item.taobao.com/item.htm?id=642287763146</t>
  </si>
  <si>
    <t>宝宝儿童积木玩具益智拼装早教专注力训练形状配对男女孩1-3-6岁</t>
  </si>
  <si>
    <t>开心农场果园智力车</t>
  </si>
  <si>
    <t>https://item.taobao.com/item.htm?id=734020191674</t>
  </si>
  <si>
    <t>农场游戏桌</t>
  </si>
  <si>
    <t>农场游戏桌（充电版）</t>
  </si>
  <si>
    <t>https://item.taobao.com/item.htm?id=846795511174</t>
  </si>
  <si>
    <t>弹珠游戏机</t>
  </si>
  <si>
    <t>弹珠游戏机（超大+充电版）</t>
  </si>
  <si>
    <t>https://item.taobao.com/item.htm?id=810372645703</t>
  </si>
  <si>
    <t>五合一瓢虫运动机</t>
  </si>
  <si>
    <t>https://item.taobao.com/item.htm?id=746936400225</t>
  </si>
  <si>
    <t>小象飞碟</t>
  </si>
  <si>
    <t>小象飞碟（小绿象+24飞碟）</t>
  </si>
  <si>
    <t>https://item.taobao.com/item.htm?id=695146842977</t>
  </si>
  <si>
    <t>魔法清水画布</t>
  </si>
  <si>
    <t>150X100CM</t>
  </si>
  <si>
    <t>https://item.taobao.com/item.htm?id=840818141884</t>
  </si>
  <si>
    <t>拆装工程车</t>
  </si>
  <si>
    <t>https://item.taobao.com/item.htm?id=846900682468</t>
  </si>
  <si>
    <t>衣饰提包</t>
  </si>
  <si>
    <t>升级款三层</t>
  </si>
  <si>
    <t>https://item.taobao.com/item.htm?id=683039723979</t>
  </si>
  <si>
    <t>早教知识分类</t>
  </si>
  <si>
    <t>https://item.taobao.com/item.htm?id=591345113583</t>
  </si>
  <si>
    <t>吸吸乐</t>
  </si>
  <si>
    <t>108颗六角形盒装</t>
  </si>
  <si>
    <t>https://item.taobao.com/item.htm?umpChannel=bybtqdyh&amp;u_channel=bybtqdyh&amp;fpChannelSig=3834ab4bb10cad42ce15eec14a21b653132c500a&amp;fpChannel=101&amp;id=757939124252&amp;maskChannel=bybtrs</t>
  </si>
  <si>
    <t>感统刺猬游戏</t>
  </si>
  <si>
    <t>https://item.taobao.com/item.htm?id=794389049860</t>
  </si>
  <si>
    <r>
      <rPr>
        <sz val="10"/>
        <color rgb="FF000000"/>
        <rFont val="Microsoft YaHei"/>
        <charset val="134"/>
      </rPr>
      <t>因果关系*</t>
    </r>
    <r>
      <rPr>
        <sz val="10"/>
        <color rgb="FF000000"/>
        <rFont val="宋体"/>
        <charset val="134"/>
      </rPr>
      <t>事件逻辑</t>
    </r>
  </si>
  <si>
    <t>因果关系*事件逻辑</t>
  </si>
  <si>
    <t>https://item.taobao.com/item.htm?id=777249007678</t>
  </si>
  <si>
    <t>新款翻翻乐</t>
  </si>
  <si>
    <t>https://item.taobao.com/item.htm?id=836316630081</t>
  </si>
  <si>
    <t>思维逻辑训练2-3-4</t>
  </si>
  <si>
    <t>https://item.taobao.com/item.htm?id=690998840309</t>
  </si>
  <si>
    <t>早教积木</t>
  </si>
  <si>
    <t>https://item.taobao.com/item.htm?id=858323012948</t>
  </si>
  <si>
    <t>互动弹射球</t>
  </si>
  <si>
    <t>https://item.taobao.com/item.htm?id=673719170064</t>
  </si>
  <si>
    <t>宝宝的一天</t>
  </si>
  <si>
    <t>https://item.taobao.com/item.htm?id=752552064729</t>
  </si>
  <si>
    <t>洞洞拉拉书</t>
  </si>
  <si>
    <t>https://item.taobao.com/item.htm?id=739955800411</t>
  </si>
  <si>
    <t>仿真火锅</t>
  </si>
  <si>
    <t>https://item.taobao.com/item.htm?id=847076651845</t>
  </si>
  <si>
    <t>双人对打</t>
  </si>
  <si>
    <t>https://item.taobao.com/item.htm?id=667232135684</t>
  </si>
  <si>
    <t>保龄球冰球</t>
  </si>
  <si>
    <t>三合一弹弹棋➕保龄球➕冰球</t>
  </si>
  <si>
    <t xml:space="preserve">http://e.tb.cn/h.TfhXxgzC3dNOk55?tk=6UMV3x5h2Pv </t>
  </si>
  <si>
    <t>小恐龙篮球机</t>
  </si>
  <si>
    <t>投币记分款小恐龙电池版</t>
  </si>
  <si>
    <t>http://e.tb.cn/h.T4ldfg5OtXn7r9P?tk=GRfU3x5RI8f</t>
  </si>
  <si>
    <t>动物住房楼套装</t>
  </si>
  <si>
    <t>动物住房楼套装（含磁力贴）</t>
  </si>
  <si>
    <t xml:space="preserve">http://e.tb.cn/h.T4nGXcs1MMHRdZO?tk=4vpG3x5lPNw </t>
  </si>
  <si>
    <t>儿童喂养青蛙吃豆</t>
  </si>
  <si>
    <t>音乐喂养青蛙充电电池款</t>
  </si>
  <si>
    <t>http://e.tb.cn/h.T4l66d9baeR6ddr?tk=l1p13x5MbUt</t>
  </si>
  <si>
    <t>儿童闯关大冒险棋</t>
  </si>
  <si>
    <t>磁性大号冒险棋</t>
  </si>
  <si>
    <t>http://e.tb.cn/h.T4xys3AIXjzIeTB?tk=06kf3x5JGXh</t>
  </si>
  <si>
    <t>母鸡拔毛下蛋玩具</t>
  </si>
  <si>
    <t>http://e.tb.cn/h.T4loyJidvL4fdwN?tk=YCr73x5EIhd</t>
  </si>
  <si>
    <t>投掷不倒翁套圈</t>
  </si>
  <si>
    <t>兔子摇晃不倒翁款18个圈可调高低</t>
  </si>
  <si>
    <t>http://e.tb.cn/h.T4CdCuG5HrddDX5?tk=l59q3x5yYX5</t>
  </si>
  <si>
    <t>小鸭脚踩汪汪飞碟</t>
  </si>
  <si>
    <t>24片飞碟➕3个网捞</t>
  </si>
  <si>
    <t>http://e.tb.cn/h.T4CeE7NtNPwpfLI?tk=kO6k3x5z2r5</t>
  </si>
  <si>
    <t>宝宝手拍鼓</t>
  </si>
  <si>
    <t>蓝牙➕USB➕高音质话筒</t>
  </si>
  <si>
    <t>https://item.taobao.com/item.htm?id=840076536323</t>
  </si>
  <si>
    <t>小鸭子上楼梯</t>
  </si>
  <si>
    <t>6只小鸭，充电版</t>
  </si>
  <si>
    <t>https://item.taobao.com/item.htm?id=808361204281</t>
  </si>
  <si>
    <t>抓娃娃</t>
  </si>
  <si>
    <t>加大，双供电，10娃娃➕10扭蛋➕15币</t>
  </si>
  <si>
    <t>https://item.taobao.com/item.htm?id=773707567941</t>
  </si>
  <si>
    <t>打弹珠游戏机</t>
  </si>
  <si>
    <t>充电款柴犬➕弹珠90</t>
  </si>
  <si>
    <t>https://item.taobao.com/item.htm?id=847686128742</t>
  </si>
  <si>
    <t>磁力方块</t>
  </si>
  <si>
    <t>磁力方块60个</t>
  </si>
  <si>
    <t>https://item.taobao.com/item.htm?id=828852669043</t>
  </si>
  <si>
    <t>足球机</t>
  </si>
  <si>
    <t>升级款加大足球桌八球</t>
  </si>
  <si>
    <t>https://item.taobao.com/item.htm?id=826133836784</t>
  </si>
  <si>
    <t>安静书</t>
  </si>
  <si>
    <t>升级款六本装</t>
  </si>
  <si>
    <t>https://item.taobao.com/item.htm?id=781280586051</t>
  </si>
  <si>
    <t>儿童益智拼图</t>
  </si>
  <si>
    <t>0-6全套/112张</t>
  </si>
  <si>
    <t>https://item.taobao.com/item.htm?id=854124653762</t>
  </si>
  <si>
    <t>穿衣训练</t>
  </si>
  <si>
    <t>男孩款</t>
  </si>
  <si>
    <t>https://item.taobao.com/item.htm?id=740403545266</t>
  </si>
  <si>
    <t>找不同</t>
  </si>
  <si>
    <t>找不同入门款64页</t>
  </si>
  <si>
    <t>https://item.taobao.com/item.htm?id=770498587108</t>
  </si>
  <si>
    <t>拔萝卜</t>
  </si>
  <si>
    <t>24个萝卜➕八张题卡</t>
  </si>
  <si>
    <t>https://item.taobao.com/item.htm?id=826620601394</t>
  </si>
  <si>
    <t>儿童对讲机</t>
  </si>
  <si>
    <t>一键呼叫1000米远程呼叫，➕宇航员➕独角兽➕充电款</t>
  </si>
  <si>
    <t>https://item.taobao.com/item.htm?id=811561669003</t>
  </si>
  <si>
    <t>霸王龙玩具车</t>
  </si>
  <si>
    <t>4合金小车</t>
  </si>
  <si>
    <t>https://item.taobao.com/item.htm?id=788108810522</t>
  </si>
  <si>
    <t>格林童话立体故事</t>
  </si>
  <si>
    <t>立体故事10册</t>
  </si>
  <si>
    <t>https://item.taobao.com/item.htm?id=738914006418</t>
  </si>
  <si>
    <t>儿童磁性七巧板</t>
  </si>
  <si>
    <t>标准 升级支架木桩盒</t>
  </si>
  <si>
    <t>https://item.taobao.com/item.htm?id=787220117461</t>
  </si>
  <si>
    <t>纽其百变磁力棒</t>
  </si>
  <si>
    <t>大号 中级 108件套</t>
  </si>
  <si>
    <t>https://item.taobao.com/item.htm?id=736558061383</t>
  </si>
  <si>
    <t>蒙氏早教益智多功能车</t>
  </si>
  <si>
    <t>多功能拔萝卜钓鱼6合1</t>
  </si>
  <si>
    <t>https://item.taobao.com/item.htm?id=817627854826</t>
  </si>
  <si>
    <t>谷雨多功能游戏桌</t>
  </si>
  <si>
    <t>2代游戏桌加大升级</t>
  </si>
  <si>
    <t>https://item.taobao.com/item.htm?id=651807383778</t>
  </si>
  <si>
    <t>儿童巨型轮船玩具</t>
  </si>
  <si>
    <t>高端巨型轮船18模型车</t>
  </si>
  <si>
    <t>https://item.taobao.com/item.htm?id=846502745412</t>
  </si>
  <si>
    <t>儿童你来比划我来猜</t>
  </si>
  <si>
    <t>（升级款）你说我来猜（AAA-23）送转盘</t>
  </si>
  <si>
    <t>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t>
  </si>
  <si>
    <t>蛇棋游戏飞行棋</t>
  </si>
  <si>
    <t>磁吸大号</t>
  </si>
  <si>
    <t>https://item.taobao.com/item.htm?abbucket=16&amp;id=814771239106&amp;ltk2=17476306615676x2gu0zyx02dfe0t466ssq&amp;ns=1&amp;priceTId=2150454c17476305478837594e1d78&amp;skuId=5684623578895&amp;spm=a21n57.imgsearch.item.17&amp;utparam=%7B%22aplus_abtest%22%3A%226191d7c1cec18cb8156acc3548408a20%22%7D&amp;xxc=taobaoSearch</t>
  </si>
  <si>
    <t>变形大卡车轨道弹射汽车</t>
  </si>
  <si>
    <t>大号变形弹射大卡车❤8辆合金车</t>
  </si>
  <si>
    <t>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t>
  </si>
  <si>
    <t>儿童弹弹圈抛接球</t>
  </si>
  <si>
    <t>橙色+绿色【2拍2球】</t>
  </si>
  <si>
    <t>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t>
  </si>
  <si>
    <t>小猪佩奇的玩具过家家</t>
  </si>
  <si>
    <t>单层房子+游乐园+4口猪+小船滑板车</t>
  </si>
  <si>
    <t>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t>
  </si>
  <si>
    <t>12合1多功能游戏桌</t>
  </si>
  <si>
    <t>12合1游戏桌早教农场乐园充电版</t>
  </si>
  <si>
    <t>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t>
  </si>
  <si>
    <t>小黄鸭弹跳转盘</t>
  </si>
  <si>
    <t>鸭子弹跳钓鱼二合一【充电电池】</t>
  </si>
  <si>
    <t>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t>
  </si>
  <si>
    <t>加水冒烟蒸汽托小火车马斯轨道</t>
  </si>
  <si>
    <t>充电款</t>
  </si>
  <si>
    <t>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t>
  </si>
  <si>
    <t>五彩宾果卡100张不重复</t>
  </si>
  <si>
    <t>100张不重复（五色款）（数字01-75）</t>
  </si>
  <si>
    <t>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t>
  </si>
  <si>
    <t>平衡猴子</t>
  </si>
  <si>
    <t>https://item.taobao.com/item.htm?id=534915712176</t>
  </si>
  <si>
    <t>口腔按摩海绵棒</t>
  </si>
  <si>
    <t>细孔海绵50支/盒</t>
  </si>
  <si>
    <t>https://item.taobao.com/item.htm?id=613933080046</t>
  </si>
  <si>
    <t>孤独症康复训练卡</t>
  </si>
  <si>
    <t>https://item.taobao.com/item.htm?id=913822995778</t>
  </si>
  <si>
    <t>OT组</t>
  </si>
  <si>
    <t>颜料</t>
  </si>
  <si>
    <t>常用24色专业工具套餐（含16寸工具箱）</t>
  </si>
  <si>
    <t xml:space="preserve">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
</t>
  </si>
  <si>
    <t>折纸</t>
  </si>
  <si>
    <t>20色套装300张</t>
  </si>
  <si>
    <t>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3D&amp;spm=a2159r.13376460.0.0&amp;suid=DFAA6370-2AEF-41A4-812C-9BA8B7738AB5&amp;tbSocialPopKey=shareItem&amp;tk=ft0aVgDpTT1%20MF278&amp;un=15bc2dedd02cc7e9dc753bf0cb5ced42&amp;un_site=0&amp;ut_sk=1.aBtXWJGEblEDAOP%2FfrlKPFsr_21380790_1746622296493.Copy.ShareGlobalNavigation_1</t>
  </si>
  <si>
    <t>水彩笔</t>
  </si>
  <si>
    <t>24色 男孩款</t>
  </si>
  <si>
    <t>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3D&amp;spm=a2159r.13376460.0.0&amp;suid=0A5F79D6-5D54-4CCB-8A27-5042A00162E9&amp;tbSocialPopKey=shareItem&amp;un=15bc2dedd02cc7e9dc753bf0cb5ced42&amp;un_site=0&amp;ut_sk=1.aBtXWJGEblEDAOP%2FfrlKPFsr_21380790_1746623708453.Copy.skublacklight</t>
  </si>
  <si>
    <t>36色软头 大容量</t>
  </si>
  <si>
    <t>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3D&amp;spm=a2159r.13376460.0.0&amp;suid=E139E027-3E55-42C2-B4EE-69D84EB05AD2&amp;tbSocialPopKey=shareItem&amp;un=15bc2dedd02cc7e9dc753bf0cb5ced42&amp;un_site=0&amp;ut_sk=1.aBtXWJGEblEDAOP%2FfrlKPFsr_21380790_1746623708453.Copy.skublacklight</t>
  </si>
  <si>
    <t>尺子</t>
  </si>
  <si>
    <t>15cm波浪尺10把</t>
  </si>
  <si>
    <t>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3D&amp;spm=a2159r.13376460.0.0&amp;suid=A0FF80BB-0E86-4B48-B51A-8B9F3E112E76&amp;tbSocialPopKey=shareItem&amp;un=15bc2dedd02cc7e9dc753bf0cb5ced42&amp;un_site=0&amp;ut_sk=1.aBtXWJGEblEDAOP%2FfrlKPFsr_21380790_1746623708453.Copy.skublacklight</t>
  </si>
  <si>
    <t>白板笔</t>
  </si>
  <si>
    <t>2.5线副20支（黑15红3蓝2）</t>
  </si>
  <si>
    <t>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3D&amp;spm=a2159r.13376460.0.0&amp;suid=6D4E845D-5644-4A03-9773-12DC96A8AA2E&amp;tbSocialPopKey=shareItem&amp;un=15bc2dedd02cc7e9dc753bf0cb5ced42&amp;un_site=0&amp;ut_sk=1.aBtXWJGEblEDAOP%2FfrlKPFsr_21380790_1746623708453.Copy.skublacklight</t>
  </si>
  <si>
    <t>口肌训练器</t>
  </si>
  <si>
    <r>
      <rPr>
        <sz val="10"/>
        <color rgb="FF000000"/>
        <rFont val="宋体-简"/>
        <charset val="134"/>
      </rPr>
      <t>小鲸鱼吹吹了升级</t>
    </r>
    <r>
      <rPr>
        <sz val="10"/>
        <color rgb="FF000000"/>
        <rFont val="Helvetica Neue"/>
        <charset val="134"/>
      </rPr>
      <t>3</t>
    </r>
    <r>
      <rPr>
        <sz val="10"/>
        <color rgb="FF000000"/>
        <rFont val="宋体-简"/>
        <charset val="134"/>
      </rPr>
      <t>合一</t>
    </r>
  </si>
  <si>
    <t>https://item.taobao.com/item.htm?id=829434536406&amp;ns=1&amp;priceTId=214782af17466242803256260e1bea&amp;skuId=5730308091473&amp;spm=a21n57.sem.item.1.53c33903NKtI2j&amp;utparam=%7B%22aplus_abtest%22%3A%2280eb3ba053958abc37e7d15de5ac87d1%22%7D&amp;xxc=ad_ztc</t>
  </si>
  <si>
    <t>钟表闹钟玩具</t>
  </si>
  <si>
    <r>
      <rPr>
        <sz val="10"/>
        <color rgb="FF000000"/>
        <rFont val="Helvetica Neue"/>
        <charset val="134"/>
      </rPr>
      <t>3.5</t>
    </r>
    <r>
      <rPr>
        <sz val="10"/>
        <color rgb="FF000000"/>
        <rFont val="宋体-简"/>
        <charset val="134"/>
      </rPr>
      <t>英寸电池款</t>
    </r>
  </si>
  <si>
    <t>https://detail.tmall.com/item.htm?abbucket=9&amp;id=807710944183&amp;ns=1&amp;priceTId=214782af17466245790196751e1bea&amp;skuId=5490301441032&amp;spm=a21n57.sem.item.38.53c33903NKtI2j&amp;utparam=%7B%22aplus_abtest%22%3A%2259be7ac34af4dbf71da666249fd340c1%22%7D&amp;xxc=taobaoSearch</t>
  </si>
  <si>
    <t>反义词卡片</t>
  </si>
  <si>
    <t>5寸塑封50张反义词训练卡片</t>
  </si>
  <si>
    <t>https://item.taobao.com/item.htm?id=697819214110&amp;spm=a1z10.3-c.w4002-22692579007.9.483b608dnOQp41</t>
  </si>
  <si>
    <t>情绪认知卡片</t>
  </si>
  <si>
    <t>3套108张5寸塑封</t>
  </si>
  <si>
    <t>https://item.taobao.com/item.htm?id=801437050486&amp;skuId=5458153020248&amp;spm=a1z10.3-c.w4002-22692579007.9.2228608dlmSkpM</t>
  </si>
  <si>
    <t>词汇拓展卡片</t>
  </si>
  <si>
    <t>简体版</t>
  </si>
  <si>
    <t>https://item.taobao.com/item.htm?id=674955647774&amp;skuId=4849578676174&amp;spm=a1z10.3-c.w4002-22692579007.9.4d2c608dpks3yb</t>
  </si>
  <si>
    <t>5寸塑封-62张趣说故事会卡片</t>
  </si>
  <si>
    <t>https://item.taobao.com/item.htm?id=872608558309&amp;spm=a21xtw.29978518.0.0</t>
  </si>
  <si>
    <t>看图回答问题卡片</t>
  </si>
  <si>
    <t>https://item.taobao.com/item.htm?id=637094357477&amp;skuId=4566860020742&amp;spm=a1z10.3-c.w4002-22692579007.9.4b5a608dIZMvBU</t>
  </si>
  <si>
    <t>少了什么卡片</t>
  </si>
  <si>
    <t>https://item.taobao.com/item.htm?id=780461482956&amp;skuId=5499458026840&amp;spm=a1z10.3-c.w4002-22692579007.9.65dd608dll45YO</t>
  </si>
  <si>
    <t>事物来源配对卡片</t>
  </si>
  <si>
    <t>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t>
  </si>
  <si>
    <t>排序事件卡片</t>
  </si>
  <si>
    <t>https://item.taobao.com/item.htm?id=659361074358&amp;spm=a1z10.3-c.w4002-22692579007.9.2bce608df0FkQl</t>
  </si>
  <si>
    <t>职业工作配对卡片</t>
  </si>
  <si>
    <t>https://item.taobao.com/item.htm?id=662125529095&amp;spm=a1z10.3-c.w4002-22692579007.9.83c9608dmKVluv</t>
  </si>
  <si>
    <t>形容词卡片</t>
  </si>
  <si>
    <t>https://item.taobao.com/item.htm?id=671643181352&amp;spm=a1z10.3-c.w4002-22692579007.9.1cf6608dUsPuAw</t>
  </si>
  <si>
    <t>数字点数卡片</t>
  </si>
  <si>
    <t>1mm厚，撕不烂，数字卡120张</t>
  </si>
  <si>
    <t>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t>
  </si>
  <si>
    <t>照相记忆宫格板</t>
  </si>
  <si>
    <t>2套25张混搭卡+2个双面板</t>
  </si>
  <si>
    <t>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t>
  </si>
  <si>
    <t>因果关系卡片</t>
  </si>
  <si>
    <r>
      <rPr>
        <sz val="10"/>
        <color rgb="FF000000"/>
        <rFont val="宋体-简"/>
        <charset val="134"/>
      </rPr>
      <t>因果关系</t>
    </r>
    <r>
      <rPr>
        <sz val="10"/>
        <color rgb="FF000000"/>
        <rFont val="Helvetica Neue"/>
        <charset val="134"/>
      </rPr>
      <t>+</t>
    </r>
    <r>
      <rPr>
        <sz val="10"/>
        <color rgb="FF000000"/>
        <rFont val="宋体-简"/>
        <charset val="134"/>
      </rPr>
      <t>事件逻辑组合</t>
    </r>
    <r>
      <rPr>
        <sz val="10"/>
        <color rgb="FF000000"/>
        <rFont val="Helvetica Neue"/>
        <charset val="134"/>
      </rPr>
      <t>+</t>
    </r>
    <r>
      <rPr>
        <sz val="10"/>
        <color rgb="FF000000"/>
        <rFont val="宋体-简"/>
        <charset val="134"/>
      </rPr>
      <t>魔术贴</t>
    </r>
    <r>
      <rPr>
        <sz val="10"/>
        <color rgb="FF000000"/>
        <rFont val="Helvetica Neue"/>
        <charset val="134"/>
      </rPr>
      <t>+</t>
    </r>
    <r>
      <rPr>
        <sz val="10"/>
        <color rgb="FF000000"/>
        <rFont val="宋体-简"/>
        <charset val="134"/>
      </rPr>
      <t>装订环</t>
    </r>
  </si>
  <si>
    <t>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t>
  </si>
  <si>
    <t>绘本触摸书</t>
  </si>
  <si>
    <r>
      <rPr>
        <sz val="10"/>
        <color rgb="FF000000"/>
        <rFont val="Helvetica Neue"/>
        <charset val="134"/>
      </rPr>
      <t>10</t>
    </r>
    <r>
      <rPr>
        <sz val="10"/>
        <color rgb="FF000000"/>
        <rFont val="宋体-简"/>
        <charset val="134"/>
      </rPr>
      <t>册触摸书+洞洞书</t>
    </r>
  </si>
  <si>
    <t>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t>
  </si>
  <si>
    <t>钉子板教具</t>
  </si>
  <si>
    <t>超大号</t>
  </si>
  <si>
    <t>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t>
  </si>
  <si>
    <t>划消卡片</t>
  </si>
  <si>
    <r>
      <rPr>
        <sz val="10"/>
        <color rgb="FF000000"/>
        <rFont val="Helvetica Neue"/>
        <charset val="134"/>
      </rPr>
      <t>64</t>
    </r>
    <r>
      <rPr>
        <sz val="10"/>
        <color rgb="FF000000"/>
        <rFont val="宋体-简"/>
        <charset val="134"/>
      </rPr>
      <t>页+笔2支+板擦1块</t>
    </r>
  </si>
  <si>
    <t>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t>
  </si>
  <si>
    <t>方位认知教具</t>
  </si>
  <si>
    <t>成品</t>
  </si>
  <si>
    <t>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t>
  </si>
  <si>
    <t>颜色配对夹夹乐</t>
  </si>
  <si>
    <t>店长推荐</t>
  </si>
  <si>
    <t>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t>
  </si>
  <si>
    <t>计时器</t>
  </si>
  <si>
    <t>蓝色5台装</t>
  </si>
  <si>
    <t>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t>
  </si>
  <si>
    <t>刺刺球</t>
  </si>
  <si>
    <t>600粒盒装+图册+36配件</t>
  </si>
  <si>
    <t>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t>
  </si>
  <si>
    <t>羽毛球拍(儿童)</t>
  </si>
  <si>
    <t>升级包边款3-6岁儿童款蓝粉2支+5球+背包</t>
  </si>
  <si>
    <t>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t>
  </si>
  <si>
    <t>高尔夫玩具</t>
  </si>
  <si>
    <t>3合1高尔夫标靶套装</t>
  </si>
  <si>
    <t>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t>
  </si>
  <si>
    <t>乒乓球</t>
  </si>
  <si>
    <t>标准版球拍*2＋球*4(圣地安恐龙)</t>
  </si>
  <si>
    <t>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t>
  </si>
  <si>
    <t>羽毛球拍</t>
  </si>
  <si>
    <t>7-12岁大童蓝粉一对</t>
  </si>
  <si>
    <t>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t>
  </si>
  <si>
    <t>视觉追踪连线</t>
  </si>
  <si>
    <t>圆点款+数字款</t>
  </si>
  <si>
    <t>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t>
  </si>
  <si>
    <t>比喻句卡片</t>
  </si>
  <si>
    <t>30张</t>
  </si>
  <si>
    <t>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t>
  </si>
  <si>
    <t>听觉顺序思维卡片</t>
  </si>
  <si>
    <t>听觉顺序挑战</t>
  </si>
  <si>
    <t>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t>
  </si>
  <si>
    <t>舒尔特方格卡片</t>
  </si>
  <si>
    <t>全套1～3阶</t>
  </si>
  <si>
    <t>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t>
  </si>
  <si>
    <t>数独卡片</t>
  </si>
  <si>
    <t>数独3本+加减乘除4本</t>
  </si>
  <si>
    <t>【淘宝】7天无理由退货 https://e.tb.cn/h.6oEMMPFxMxQpZCw?tk=LhxOVgyuJdV HU006 「儿童数独卡脑力开发思维训练卡小学生四六九宫格阶梯训练题游戏卡」
点击链接直接打开 或者 淘宝搜索直接打开</t>
  </si>
  <si>
    <t>有趣的测量</t>
  </si>
  <si>
    <t>A+B套装</t>
  </si>
  <si>
    <t>https://e.tb.cn/h.6oEpJLXkgsY9woL?tk=dKt1VgyFs1r</t>
  </si>
  <si>
    <t>拼音卡片</t>
  </si>
  <si>
    <t>全套拼音组合</t>
  </si>
  <si>
    <t>https://e.tb.cn/h.6LaKLZXcGjLDECB?tk=ot23VgBZMqF</t>
  </si>
  <si>
    <t>曼陀罗手眼协调</t>
  </si>
  <si>
    <t>手眼协调</t>
  </si>
  <si>
    <t>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t>
  </si>
  <si>
    <t>汉字补型</t>
  </si>
  <si>
    <t>【淘宝】7天无理由退货 https://e.tb.cn/h.6LXDQV5BG7dLCQF?tk=1KHJVgBIJR0 HU108 「小学1-6年级语文汉字补型训练阅读障碍/读写困难克星提高书写推荐」
点击链接直接打开 或者 淘宝搜索直接打开</t>
  </si>
  <si>
    <t>视觉追踪</t>
  </si>
  <si>
    <t>全套6本+听觉训练3本</t>
  </si>
  <si>
    <t>【淘宝】假一赔四 https://e.tb.cn/h.6L1Sn0kMl5Gr5ps?tk=GOluVgB7cZz CA381 「专注力训练视觉注意力训练幼儿童魔法视觉追踪早教益智教具玩神器」
点击链接直接打开 或者 淘宝搜索直接打开</t>
  </si>
  <si>
    <t>阅读扫描</t>
  </si>
  <si>
    <t>橡皮泥</t>
  </si>
  <si>
    <t>小鹿款 24色盒装送6色补充装+模具配件</t>
  </si>
  <si>
    <t>【淘宝】假一赔四 https://e.tb.cn/h.6oAsMkgZuXCCQ5O?tk=iu0bVgFIoT5 HU293 「晨光超轻粘土彩泥无毒儿童橡皮泥24色黏土幼儿园专用手工益智玩具」
点击链接直接打开 或者 淘宝搜索直接打开</t>
  </si>
  <si>
    <t>悬挂式弹力球</t>
  </si>
  <si>
    <t>蓝黄单只装</t>
  </si>
  <si>
    <t>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t>
  </si>
  <si>
    <t>彩笔</t>
  </si>
  <si>
    <t>小海豚 24色+3件礼</t>
  </si>
  <si>
    <t>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t>
  </si>
  <si>
    <t>握笔矫正器</t>
  </si>
  <si>
    <t>升级款-黄金6档防勾腕（蓝）</t>
  </si>
  <si>
    <t>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t>
  </si>
  <si>
    <t>正姿铅笔</t>
  </si>
  <si>
    <t>马卡龙30支-2B常规款</t>
  </si>
  <si>
    <t>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t>
  </si>
  <si>
    <t>钻笔刀</t>
  </si>
  <si>
    <t>蓝色3孔 2个装</t>
  </si>
  <si>
    <t>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t>
  </si>
  <si>
    <t>握笔器</t>
  </si>
  <si>
    <t>零基础三指固定握（男孩款）</t>
  </si>
  <si>
    <t>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t>
  </si>
  <si>
    <t>作业文件袋</t>
  </si>
  <si>
    <t>【加厚网纱】双层3个（语/数/英）</t>
  </si>
  <si>
    <t>https://e.tb.cn/h.6LYTDyFsQnOZLda?tk=c765VgxUgeG</t>
  </si>
  <si>
    <t>海洋球</t>
  </si>
  <si>
    <t>马卡龙色5.5CM [500个]</t>
  </si>
  <si>
    <t>马卡龙色7CM [500个]</t>
  </si>
  <si>
    <t>感统圈</t>
  </si>
  <si>
    <t>加厚40cm12个送手提</t>
  </si>
  <si>
    <t>https://e.tb.cn/h.6LYLEmx04Hjh2EJ?tk=i71YVgyJg4Y</t>
  </si>
  <si>
    <t>儿童滚铁环</t>
  </si>
  <si>
    <t>状元红28cm发光+加粗伸缩杆</t>
  </si>
  <si>
    <t>https://e.tb.cn/h.6LZj9YF</t>
  </si>
  <si>
    <t>数字华容道</t>
  </si>
  <si>
    <t>【四阶4x4】磁力数字华容道</t>
  </si>
  <si>
    <t>https://e.tb.cn/h.6oujptE</t>
  </si>
  <si>
    <t>磁力七巧板</t>
  </si>
  <si>
    <t>四组合 磁性份数盘+多边形面积+磁性面积与周长套+12种透视几何体</t>
  </si>
  <si>
    <t>https://e.tb.cn/h.6oumOmJ</t>
  </si>
  <si>
    <t>几何形状配对</t>
  </si>
  <si>
    <t>小熊配对双人款带铃铛</t>
  </si>
  <si>
    <t>https://e.tb.cn/h.6LZH5JZ</t>
  </si>
  <si>
    <t>视觉追踪卡片</t>
  </si>
  <si>
    <t>颜色+数字</t>
  </si>
  <si>
    <t>https://e.tb.cn/h.6oBOhFG</t>
  </si>
  <si>
    <t>独脚凳</t>
  </si>
  <si>
    <t>马卡粉+马卡蓝+黄色</t>
  </si>
  <si>
    <t>https://e.tb.cn/h.6ozXjuR0fX7ODwI?tk=zZDGVgx9L6R</t>
  </si>
  <si>
    <t>粘球靶</t>
  </si>
  <si>
    <t>74cm飞镖盘</t>
  </si>
  <si>
    <t>https://e.tb.cn/h.6oFrwGzSxZK2uMc?tk=6wuXVgxwDWU</t>
  </si>
  <si>
    <t>拳击沙袋</t>
  </si>
  <si>
    <t>战魂黑（四弹簧+16组双牛筋</t>
  </si>
  <si>
    <t>https://e.tb.cn/h.6ozt9HQ7CKGLGYA?tk=SjMcVgC2DsJ</t>
  </si>
  <si>
    <t>儿童话筒音响</t>
  </si>
  <si>
    <t>青松欢唱礼盒版（k歌）</t>
  </si>
  <si>
    <t>https://e.tb.cn/h.6oAfjYPKztoaNZs?tk=550sVgCK3M9</t>
  </si>
  <si>
    <t>唱歌跳舞小兔子</t>
  </si>
  <si>
    <t>粉+蓝【遥控+usb充电款】跳舞兔（120首歌）</t>
  </si>
  <si>
    <t>https://e.tb.cn/h.6LbEZP1uVsvnaBN?tk=34yhVgCFyfP</t>
  </si>
  <si>
    <t>鳄鱼七面盒</t>
  </si>
  <si>
    <t>鳄鱼七面盒（19合1-升级版）充电款+猪跳舞机</t>
  </si>
  <si>
    <t>https://e.tb.cn/h.6LYXuWzhyUkwEK7?tk=HJSrVgycpOT</t>
  </si>
  <si>
    <t>音乐跳舞毯</t>
  </si>
  <si>
    <t>【无需电视 炫酷黑】发光充电音乐毯+AI机器人+蓝牙连接</t>
  </si>
  <si>
    <t>https://e.tb.cn/h.6LYUMLgxHACwvOj?tk=bKM3VgyUnwk</t>
  </si>
  <si>
    <t>儿童拳击手套</t>
  </si>
  <si>
    <t>红龙拳馆专业省级3-12岁</t>
  </si>
  <si>
    <t>https://e.tb.cn/h.6oHu1BX</t>
  </si>
  <si>
    <t>蓝龙拳馆专业省级3-12岁</t>
  </si>
  <si>
    <t>a4卡纸</t>
  </si>
  <si>
    <t>4k卡纸硬卡纸10色50张</t>
  </si>
  <si>
    <t>https://e.tb.cn/h.6LZWeH8</t>
  </si>
  <si>
    <t>a3卡纸</t>
  </si>
  <si>
    <t>a3卡纸硬卡纸10色50张（含黑白）</t>
  </si>
  <si>
    <t>圆形卡纸</t>
  </si>
  <si>
    <t>【20cm】圆形卡纸 全套20色-20张</t>
  </si>
  <si>
    <t>https://e.tb.cn/h.6LZRDAhnLc5Ifh6?tk=EPvWVgE6mCJ</t>
  </si>
  <si>
    <t>外方内圆卡纸</t>
  </si>
  <si>
    <t>28cm【经典10色】50张外方内圆</t>
  </si>
  <si>
    <t>https://e.tb.cn/h.6ot6F1C</t>
  </si>
  <si>
    <t>动物盲袋幼儿园小学小礼物</t>
  </si>
  <si>
    <t>独立盲袋省级发光动物50个</t>
  </si>
  <si>
    <t>https://e.tb.cn/h.6oCdkoP</t>
  </si>
  <si>
    <t>寻宝玩具</t>
  </si>
  <si>
    <t>淘金小达人奇异宝石</t>
  </si>
  <si>
    <t>https://e.tb.cn/h.6LZpveu9reKzauh?tk=SJskVgEO6iB</t>
  </si>
  <si>
    <t>恐龙蛋</t>
  </si>
  <si>
    <t>七彩小恐龙蛋60个2x3cm</t>
  </si>
  <si>
    <t>https://e.tb.cn/h.6oCfELy</t>
  </si>
  <si>
    <t>3D打印龙蛋</t>
  </si>
  <si>
    <t>镭射紫龙28cm+小号龙蛋【正品3D打印龙】</t>
  </si>
  <si>
    <t>https://e.tb.cn/h.6oCgGOK</t>
  </si>
  <si>
    <t>镭射绿龙45cm+中号龙蛋【正品3D打印龙】</t>
  </si>
  <si>
    <t>水鸟口哨</t>
  </si>
  <si>
    <t>糖果粉+冰极蓝 2件套</t>
  </si>
  <si>
    <t>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t>
  </si>
  <si>
    <t>飞机笛</t>
  </si>
  <si>
    <t>10号飞机笛</t>
  </si>
  <si>
    <t>https://e.tb.cn/h.6L0qXazGNNTdUkU?tk=BphsVgwMnF7</t>
  </si>
  <si>
    <t>唇笛</t>
  </si>
  <si>
    <t>唇笛颜色随机2个装</t>
  </si>
  <si>
    <t>https://e.tb.cn/h.6LarWj03znQtYx2?tk=SfyqVgwJkVK</t>
  </si>
  <si>
    <t>小口琴</t>
  </si>
  <si>
    <t>2小口琴绿色</t>
  </si>
  <si>
    <t>https://e.tb.cn/h.6LatBXXe3LPFgue?tk=U5w8VgwtIoj</t>
  </si>
  <si>
    <t>2小口琴黄色</t>
  </si>
  <si>
    <t>吹龙口哨</t>
  </si>
  <si>
    <t>条纹吹龙</t>
  </si>
  <si>
    <t>https://e.tb.cn/h.6L0C2EuAR9kdBNZ?tk=3AdrVgwDJGD</t>
  </si>
  <si>
    <t>波点吹龙</t>
  </si>
  <si>
    <t>口哨气球</t>
  </si>
  <si>
    <t>200个</t>
  </si>
  <si>
    <t>https://e.tb.cn/h.6Lb36vHkOHKQYpG?tk=DXUIVgDdb8f</t>
  </si>
  <si>
    <t>逻辑狗思维书</t>
  </si>
  <si>
    <t>1-4阶段27本书</t>
  </si>
  <si>
    <t>https://e.tb.cn/h.6oB3QiXyso0GpbH?tk=lLekVgDmROK</t>
  </si>
  <si>
    <t>防撞条</t>
  </si>
  <si>
    <t>新款尊享受版L—米白</t>
  </si>
  <si>
    <t>https://e.tb.cn/h.6ouMrKVSsse0Uoo?tk=69AIVgDrqSh</t>
  </si>
  <si>
    <t>文件夹</t>
  </si>
  <si>
    <t>背宽75MM/约装750张-10个 蓝色</t>
  </si>
  <si>
    <t>https://e.tb.cn/h.6LYgmqJlNpZx4YM?tk=gScoVgx4W2f</t>
  </si>
  <si>
    <t>平板秋千</t>
  </si>
  <si>
    <t>长方形120*60*150</t>
  </si>
  <si>
    <t>https://e.tb.cn/h.6L0gHVCKZuBgwtg?tk=wOmJVgxTAaW</t>
  </si>
  <si>
    <t>登山绳</t>
  </si>
  <si>
    <t>6mm/5米</t>
  </si>
  <si>
    <t>https://e.tb.cn/h.TK6vVI86Xri2qD7?tk=KiEse6GYWRL</t>
  </si>
  <si>
    <t>莱卡秋千</t>
  </si>
  <si>
    <t>150*240</t>
  </si>
  <si>
    <t>https://e.tb.cn/h.6oz32lc03BP1vLu?tk=YMTfVgxlZv9</t>
  </si>
  <si>
    <t>滚滚乐道具</t>
  </si>
  <si>
    <t>儿童滚可乐1</t>
  </si>
  <si>
    <t>https://e.tb.cn/h.6Lb4PUaBIornyEm?tk=HHQHVgC4iA2</t>
  </si>
  <si>
    <t>双杆秋千</t>
  </si>
  <si>
    <t>南瓜秋千</t>
  </si>
  <si>
    <t>https://e.tb.cn/h.6LbTO9KtozULtiC?tk=9PcGVgCT3uA</t>
  </si>
  <si>
    <t>菊花绳</t>
  </si>
  <si>
    <t>豪华菊花绳1.1m</t>
  </si>
  <si>
    <t>https://e.tb.cn/h.6oA0CivMenyEXJr?tk=itGcVgCRKhn</t>
  </si>
  <si>
    <t>秋千连接带</t>
  </si>
  <si>
    <t>2.5*35cm</t>
  </si>
  <si>
    <t>https://e.tb.cn/h.6oA22aS04IuzqKH?tk=ELKWVgCOUwW</t>
  </si>
  <si>
    <t>篮球框</t>
  </si>
  <si>
    <t xml:space="preserve">成人340斤 </t>
  </si>
  <si>
    <t>https://e.tb.cn/h.6ovl2ACtuYmxTRL?tk=Jk4WVgCpxwD</t>
  </si>
  <si>
    <t>网球</t>
  </si>
  <si>
    <t>10支</t>
  </si>
  <si>
    <t>https://e.tb.cn/h.6L1G2TAZ5uBwnQi?tk=8s7oVgCIpHr</t>
  </si>
  <si>
    <t>打气筒</t>
  </si>
  <si>
    <t>短款带泵</t>
  </si>
  <si>
    <t>https://e.tb.cn/h.6LbEEM4uxC1TVbz?tk=TqMsVgCFL7t</t>
  </si>
  <si>
    <t>燕尾夹</t>
  </si>
  <si>
    <t>混合装63个</t>
  </si>
  <si>
    <t>https://e.tb.cn/h.6oAO2JXwjlYXEk5?tk=yGioVgCxqcB</t>
  </si>
  <si>
    <t>篮球</t>
  </si>
  <si>
    <t>棕色经典款</t>
  </si>
  <si>
    <t>https://e.tb.cn/h.6LcYf2FULiePDGk?tk=83H6VgCzZKg</t>
  </si>
  <si>
    <t>珠绳</t>
  </si>
  <si>
    <t>https://e.tb.cn/h.6LZQi8p5VRo6yjU?tk=BOkyVgDQR78</t>
  </si>
  <si>
    <t>语文书</t>
  </si>
  <si>
    <t>一年级上</t>
  </si>
  <si>
    <t>一年级下</t>
  </si>
  <si>
    <t>https://e.tb.cn/h.6LZfgF7vSDaczHz?tk=eQbmVgDVtOl</t>
  </si>
  <si>
    <t>二年级上</t>
  </si>
  <si>
    <t>二年级下</t>
  </si>
  <si>
    <t>三年级上</t>
  </si>
  <si>
    <t>三年级下</t>
  </si>
  <si>
    <t>数学书</t>
  </si>
  <si>
    <t>语文数学练习册</t>
  </si>
  <si>
    <t>一年级上语文+数学</t>
  </si>
  <si>
    <t>https://e.tb.cn/h.Tqdco3Z2xbxL8Es?tk=XSmRehTCWzx</t>
  </si>
  <si>
    <t>一年级下语文+数学</t>
  </si>
  <si>
    <t>二年级上语文+数学</t>
  </si>
  <si>
    <t>二年级下语文+数学</t>
  </si>
  <si>
    <t>三年级上语文+数学</t>
  </si>
  <si>
    <t>三年级下语文+数学</t>
  </si>
  <si>
    <t>户外便携式迷你小音箱</t>
  </si>
  <si>
    <t>番石榴粉</t>
  </si>
  <si>
    <t>https://e.tb.cn/h.6oApBic</t>
  </si>
  <si>
    <t>收纳盒</t>
  </si>
  <si>
    <t>4个装中号</t>
  </si>
  <si>
    <t>https://e.tb.cn/h.6LZyzM0JshVl9fQ?tk=NEzpVgEDNO6</t>
  </si>
  <si>
    <t>4个装大号</t>
  </si>
  <si>
    <t>24支幼小衔接加粗/HB</t>
  </si>
  <si>
    <t>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t>
  </si>
  <si>
    <t>感统秋千</t>
  </si>
  <si>
    <t>弹力布秋千</t>
  </si>
  <si>
    <t>https://e.tb.cn/h.6LYpLYB1SIw1vlD?tk=zWv5Vgxodes</t>
  </si>
  <si>
    <t>吊球秋千</t>
  </si>
  <si>
    <t>https://e.tb.cn/h.6oBuNVN7Zdw1lLK?tk=2CtrVgx3w7x</t>
  </si>
  <si>
    <t>弹力隧道</t>
  </si>
  <si>
    <r>
      <rPr>
        <sz val="10"/>
        <color rgb="FF000000"/>
        <rFont val="Helvetica Neue"/>
        <charset val="134"/>
      </rPr>
      <t xml:space="preserve"> </t>
    </r>
    <r>
      <rPr>
        <sz val="10"/>
        <color rgb="FF000000"/>
        <rFont val="宋体"/>
        <charset val="134"/>
      </rPr>
      <t>宽</t>
    </r>
    <r>
      <rPr>
        <sz val="10"/>
        <color rgb="FF000000"/>
        <rFont val="Helvetica Neue"/>
        <charset val="134"/>
      </rPr>
      <t>60</t>
    </r>
    <r>
      <rPr>
        <sz val="10"/>
        <color rgb="FF000000"/>
        <rFont val="宋体"/>
        <charset val="134"/>
      </rPr>
      <t>长</t>
    </r>
    <r>
      <rPr>
        <sz val="10"/>
        <color rgb="FF000000"/>
        <rFont val="Helvetica Neue"/>
        <charset val="134"/>
      </rPr>
      <t>300cm</t>
    </r>
  </si>
  <si>
    <t>https://e.tb.cn/h.6oBENttDF1YoltU?tk=RLaIVgxVhfe</t>
  </si>
  <si>
    <t>正方形平板秋千</t>
  </si>
  <si>
    <t>https://e.tb.cn/h.6LY5uvzQwLo1HgA?tk=fCAGVgxUgLU</t>
  </si>
  <si>
    <t>感统地垫</t>
  </si>
  <si>
    <r>
      <rPr>
        <sz val="10"/>
        <color rgb="FF000000"/>
        <rFont val="宋体"/>
        <charset val="134"/>
      </rPr>
      <t>定制尺寸（如图；</t>
    </r>
    <r>
      <rPr>
        <sz val="10"/>
        <color rgb="FF000000"/>
        <rFont val="Helvetica Neue"/>
        <charset val="134"/>
      </rPr>
      <t xml:space="preserve">5cm </t>
    </r>
    <r>
      <rPr>
        <sz val="10"/>
        <color rgb="FF000000"/>
        <rFont val="宋体"/>
        <charset val="134"/>
      </rPr>
      <t>；果绿色</t>
    </r>
    <r>
      <rPr>
        <sz val="10"/>
        <color rgb="FF000000"/>
        <rFont val="Helvetica Neue"/>
        <charset val="134"/>
      </rPr>
      <t>+</t>
    </r>
    <r>
      <rPr>
        <sz val="10"/>
        <color rgb="FF000000"/>
        <rFont val="宋体"/>
        <charset val="134"/>
      </rPr>
      <t xml:space="preserve">白色拼接）
</t>
    </r>
    <r>
      <rPr>
        <sz val="10"/>
        <color rgb="FF000000"/>
        <rFont val="Helvetica Neue"/>
        <charset val="134"/>
      </rPr>
      <t xml:space="preserve">
</t>
    </r>
  </si>
  <si>
    <t>https://e.tb.cn/h.6oFSDkMbv9RK0sL?tk=I0biVgxPKvB</t>
  </si>
  <si>
    <t>感统多功能室地垫</t>
  </si>
  <si>
    <r>
      <rPr>
        <sz val="10"/>
        <color rgb="FF000000"/>
        <rFont val="宋体"/>
        <charset val="134"/>
      </rPr>
      <t>定制尺寸（如图；</t>
    </r>
    <r>
      <rPr>
        <sz val="10"/>
        <color rgb="FF000000"/>
        <rFont val="Helvetica Neue"/>
        <charset val="134"/>
      </rPr>
      <t xml:space="preserve">5cm </t>
    </r>
    <r>
      <rPr>
        <sz val="10"/>
        <color rgb="FF000000"/>
        <rFont val="宋体"/>
        <charset val="134"/>
      </rPr>
      <t>；浅蓝</t>
    </r>
    <r>
      <rPr>
        <sz val="10"/>
        <color rgb="FF000000"/>
        <rFont val="Helvetica Neue"/>
        <charset val="134"/>
      </rPr>
      <t>+</t>
    </r>
    <r>
      <rPr>
        <sz val="10"/>
        <color rgb="FF000000"/>
        <rFont val="宋体"/>
        <charset val="134"/>
      </rPr>
      <t>糖果粉）</t>
    </r>
  </si>
  <si>
    <t>https://e.tb.cn/h.6LYmEdOPhwla3c0?tk=jHdAVgxmcJp</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</si>
</sst>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22"/>
      <color theme="1"/>
      <name val="宋体"/>
      <charset val="134"/>
      <scheme val="minor"/>
    </font>
    <font>
      <sz val="18"/>
      <color theme="1"/>
      <name val="宋体"/>
      <charset val="134"/>
      <scheme val="minor"/>
    </font>
    <font>
      <u/>
      <sz val="11"/>
      <color rgb="FF800080"/>
      <name val="宋体"/>
      <charset val="0"/>
      <scheme val="minor"/>
    </font>
    <font>
      <u/>
      <sz val="11"/>
      <color rgb="FF0000FF"/>
      <name val="宋体"/>
      <charset val="0"/>
      <scheme val="minor"/>
    </font>
    <font>
      <sz val="10"/>
      <color theme="1"/>
      <name val="Microsoft YaHei"/>
      <charset val="134"/>
    </font>
    <font>
      <u/>
      <sz val="10"/>
      <color rgb="FF0000FF"/>
      <name val="Microsoft YaHei"/>
      <charset val="134"/>
    </font>
    <font>
      <sz val="11"/>
      <color rgb="FF000000"/>
      <name val="宋体"/>
      <charset val="134"/>
      <scheme val="minor"/>
    </font>
    <font>
      <u/>
      <sz val="11"/>
      <color rgb="FF0000FF"/>
      <name val="宋体"/>
      <charset val="134"/>
      <scheme val="minor"/>
    </font>
    <font>
      <u/>
      <sz val="11"/>
      <color rgb="FF800080"/>
      <name val="宋体"/>
      <charset val="134"/>
      <scheme val="minor"/>
    </font>
    <font>
      <sz val="10"/>
      <color indexed="8"/>
      <name val="Helvetica Neue"/>
      <charset val="134"/>
    </font>
    <font>
      <u/>
      <sz val="11"/>
      <color rgb="FF800080"/>
      <name val="Helvetica Neue"/>
      <charset val="0"/>
    </font>
    <font>
      <u/>
      <sz val="10"/>
      <color rgb="FF800080"/>
      <name val="宋体-简"/>
      <charset val="134"/>
    </font>
    <font>
      <u/>
      <sz val="10"/>
      <color rgb="FF0000FF"/>
      <name val="宋体-简"/>
      <charset val="134"/>
    </font>
    <font>
      <u/>
      <sz val="10"/>
      <color rgb="FF0000FF"/>
      <name val="Helvetica Neue"/>
      <charset val="134"/>
    </font>
    <font>
      <u/>
      <sz val="10"/>
      <color rgb="FF800080"/>
      <name val="Helvetica Neue"/>
      <charset val="134"/>
    </font>
    <font>
      <sz val="10"/>
      <color rgb="FF000000"/>
      <name val="Helvetica Neue"/>
      <charset val="134"/>
    </font>
    <font>
      <u/>
      <sz val="10"/>
      <color rgb="FF0000FF"/>
      <name val="宋体"/>
      <charset val="134"/>
    </font>
    <font>
      <sz val="10"/>
      <color rgb="FF000000"/>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简"/>
      <charset val="134"/>
    </font>
    <font>
      <sz val="10"/>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6" applyFont="1" applyBorder="1" applyAlignment="1">
      <alignment horizontal="center" vertical="center" wrapText="1"/>
    </xf>
    <xf numFmtId="0" fontId="4" fillId="0" borderId="1" xfId="6"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6" fillId="0" borderId="1" xfId="6" applyFont="1" applyBorder="1" applyAlignment="1">
      <alignment horizontal="center" vertical="center" wrapText="1"/>
    </xf>
    <xf numFmtId="0" fontId="3" fillId="0" borderId="1" xfId="6"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ill="1" applyBorder="1" applyAlignment="1">
      <alignment horizontal="center" vertical="center" wrapText="1"/>
    </xf>
    <xf numFmtId="0" fontId="8" fillId="0" borderId="1" xfId="6" applyFont="1" applyBorder="1" applyAlignment="1">
      <alignment horizontal="center" vertical="center" wrapText="1"/>
    </xf>
    <xf numFmtId="0" fontId="9" fillId="0" borderId="1" xfId="6"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3" fillId="0" borderId="1" xfId="6" applyNumberFormat="1" applyFont="1" applyBorder="1" applyAlignment="1">
      <alignment vertical="top" wrapText="1"/>
    </xf>
    <xf numFmtId="49" fontId="11" fillId="0" borderId="1" xfId="0" applyNumberFormat="1" applyFont="1" applyBorder="1" applyAlignment="1">
      <alignment vertical="top" wrapText="1"/>
    </xf>
    <xf numFmtId="49" fontId="12" fillId="0" borderId="1" xfId="6" applyNumberFormat="1" applyFont="1" applyFill="1" applyBorder="1" applyAlignment="1">
      <alignment horizontal="center" vertical="center" wrapText="1"/>
    </xf>
    <xf numFmtId="49" fontId="13" fillId="0" borderId="1" xfId="6" applyNumberFormat="1" applyFont="1" applyFill="1" applyBorder="1" applyAlignment="1">
      <alignment horizontal="center" vertical="center" wrapText="1"/>
    </xf>
    <xf numFmtId="0" fontId="14" fillId="0" borderId="1" xfId="6" applyNumberFormat="1" applyFont="1" applyFill="1" applyBorder="1" applyAlignment="1">
      <alignment horizontal="center" vertical="center" wrapText="1"/>
    </xf>
    <xf numFmtId="49" fontId="14" fillId="0" borderId="1" xfId="6" applyNumberFormat="1" applyFont="1" applyFill="1" applyBorder="1" applyAlignment="1">
      <alignment horizontal="center" vertical="center" wrapText="1"/>
    </xf>
    <xf numFmtId="0" fontId="14" fillId="0" borderId="1" xfId="6"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6" applyFont="1" applyBorder="1" applyAlignment="1">
      <alignment vertical="top" wrapText="1"/>
    </xf>
    <xf numFmtId="0" fontId="15" fillId="0" borderId="1" xfId="6"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4" fillId="0" borderId="1" xfId="6" applyNumberFormat="1" applyFill="1" applyBorder="1" applyAlignment="1">
      <alignment horizontal="center" vertical="center" wrapText="1"/>
    </xf>
    <xf numFmtId="0" fontId="3" fillId="0" borderId="1" xfId="6" applyNumberFormat="1" applyFont="1" applyFill="1" applyBorder="1" applyAlignment="1">
      <alignment horizontal="center" vertical="center" wrapText="1"/>
    </xf>
    <xf numFmtId="0" fontId="17" fillId="0" borderId="1" xfId="6"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49" fontId="3" fillId="0" borderId="1" xfId="6" applyNumberFormat="1" applyFont="1" applyBorder="1" applyAlignment="1">
      <alignment horizontal="center" vertical="top" wrapText="1"/>
    </xf>
    <xf numFmtId="0" fontId="10" fillId="0" borderId="1" xfId="0" applyNumberFormat="1" applyFont="1" applyBorder="1" applyAlignment="1">
      <alignment horizontal="center" vertical="center" wrapText="1"/>
    </xf>
    <xf numFmtId="0" fontId="18" fillId="0" borderId="1"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7" fillId="0" borderId="1" xfId="6" applyNumberFormat="1" applyFont="1" applyFill="1" applyBorder="1" applyAlignment="1">
      <alignment vertical="center" wrapText="1"/>
    </xf>
    <xf numFmtId="0" fontId="3" fillId="0" borderId="1" xfId="6" applyNumberFormat="1" applyFont="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jpe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jpeg"/><Relationship Id="rId89" Type="http://schemas.openxmlformats.org/officeDocument/2006/relationships/image" Target="media/image89.jpeg"/><Relationship Id="rId88" Type="http://schemas.openxmlformats.org/officeDocument/2006/relationships/image" Target="media/image88.jpe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jpeg"/><Relationship Id="rId84" Type="http://schemas.openxmlformats.org/officeDocument/2006/relationships/image" Target="media/image84.png"/><Relationship Id="rId83" Type="http://schemas.openxmlformats.org/officeDocument/2006/relationships/image" Target="media/image83.jpeg"/><Relationship Id="rId82" Type="http://schemas.openxmlformats.org/officeDocument/2006/relationships/image" Target="media/image82.jpeg"/><Relationship Id="rId81" Type="http://schemas.openxmlformats.org/officeDocument/2006/relationships/image" Target="media/image81.png"/><Relationship Id="rId80" Type="http://schemas.openxmlformats.org/officeDocument/2006/relationships/image" Target="media/image80.jpeg"/><Relationship Id="rId8" Type="http://schemas.openxmlformats.org/officeDocument/2006/relationships/image" Target="media/image8.jpe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jpeg"/><Relationship Id="rId75" Type="http://schemas.openxmlformats.org/officeDocument/2006/relationships/image" Target="media/image75.png"/><Relationship Id="rId74" Type="http://schemas.openxmlformats.org/officeDocument/2006/relationships/image" Target="media/image74.jpeg"/><Relationship Id="rId73" Type="http://schemas.openxmlformats.org/officeDocument/2006/relationships/image" Target="media/image73.jpeg"/><Relationship Id="rId72" Type="http://schemas.openxmlformats.org/officeDocument/2006/relationships/image" Target="media/image72.png"/><Relationship Id="rId71" Type="http://schemas.openxmlformats.org/officeDocument/2006/relationships/image" Target="media/image71.jpe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jpeg"/><Relationship Id="rId68" Type="http://schemas.openxmlformats.org/officeDocument/2006/relationships/image" Target="media/image68.png"/><Relationship Id="rId67" Type="http://schemas.openxmlformats.org/officeDocument/2006/relationships/image" Target="media/image67.jpeg"/><Relationship Id="rId66" Type="http://schemas.openxmlformats.org/officeDocument/2006/relationships/image" Target="media/image66.jpeg"/><Relationship Id="rId65" Type="http://schemas.openxmlformats.org/officeDocument/2006/relationships/image" Target="media/image65.jpeg"/><Relationship Id="rId64" Type="http://schemas.openxmlformats.org/officeDocument/2006/relationships/image" Target="media/image64.jpeg"/><Relationship Id="rId63" Type="http://schemas.openxmlformats.org/officeDocument/2006/relationships/image" Target="media/image63.jpeg"/><Relationship Id="rId62" Type="http://schemas.openxmlformats.org/officeDocument/2006/relationships/image" Target="media/image62.jpeg"/><Relationship Id="rId61" Type="http://schemas.openxmlformats.org/officeDocument/2006/relationships/image" Target="media/image61.jpeg"/><Relationship Id="rId60" Type="http://schemas.openxmlformats.org/officeDocument/2006/relationships/image" Target="media/image60.jpeg"/><Relationship Id="rId6" Type="http://schemas.openxmlformats.org/officeDocument/2006/relationships/image" Target="media/image6.jpeg"/><Relationship Id="rId59" Type="http://schemas.openxmlformats.org/officeDocument/2006/relationships/image" Target="media/image59.jpeg"/><Relationship Id="rId58" Type="http://schemas.openxmlformats.org/officeDocument/2006/relationships/image" Target="media/image58.jpeg"/><Relationship Id="rId57" Type="http://schemas.openxmlformats.org/officeDocument/2006/relationships/image" Target="media/image57.jpeg"/><Relationship Id="rId56" Type="http://schemas.openxmlformats.org/officeDocument/2006/relationships/image" Target="media/image56.jpeg"/><Relationship Id="rId55" Type="http://schemas.openxmlformats.org/officeDocument/2006/relationships/image" Target="media/image55.jpeg"/><Relationship Id="rId54" Type="http://schemas.openxmlformats.org/officeDocument/2006/relationships/image" Target="media/image54.jpeg"/><Relationship Id="rId53" Type="http://schemas.openxmlformats.org/officeDocument/2006/relationships/image" Target="media/image53.jpeg"/><Relationship Id="rId52" Type="http://schemas.openxmlformats.org/officeDocument/2006/relationships/image" Target="media/image52.jpeg"/><Relationship Id="rId51" Type="http://schemas.openxmlformats.org/officeDocument/2006/relationships/image" Target="media/image51.jpeg"/><Relationship Id="rId50" Type="http://schemas.openxmlformats.org/officeDocument/2006/relationships/image" Target="media/image50.jpeg"/><Relationship Id="rId5" Type="http://schemas.openxmlformats.org/officeDocument/2006/relationships/image" Target="media/image5.jpeg"/><Relationship Id="rId49" Type="http://schemas.openxmlformats.org/officeDocument/2006/relationships/image" Target="media/image49.jpeg"/><Relationship Id="rId48" Type="http://schemas.openxmlformats.org/officeDocument/2006/relationships/image" Target="media/image48.jpeg"/><Relationship Id="rId47" Type="http://schemas.openxmlformats.org/officeDocument/2006/relationships/image" Target="media/image47.jpeg"/><Relationship Id="rId46" Type="http://schemas.openxmlformats.org/officeDocument/2006/relationships/image" Target="media/image46.jpeg"/><Relationship Id="rId45" Type="http://schemas.openxmlformats.org/officeDocument/2006/relationships/image" Target="media/image45.jpeg"/><Relationship Id="rId44" Type="http://schemas.openxmlformats.org/officeDocument/2006/relationships/image" Target="media/image44.jpeg"/><Relationship Id="rId43" Type="http://schemas.openxmlformats.org/officeDocument/2006/relationships/image" Target="media/image43.jpeg"/><Relationship Id="rId42" Type="http://schemas.openxmlformats.org/officeDocument/2006/relationships/image" Target="media/image42.jpeg"/><Relationship Id="rId41" Type="http://schemas.openxmlformats.org/officeDocument/2006/relationships/image" Target="media/image41.jpeg"/><Relationship Id="rId40" Type="http://schemas.openxmlformats.org/officeDocument/2006/relationships/image" Target="media/image40.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pn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jpe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 Type="http://schemas.openxmlformats.org/officeDocument/2006/relationships/image" Target="media/image26.jpeg"/><Relationship Id="rId25" Type="http://schemas.openxmlformats.org/officeDocument/2006/relationships/image" Target="media/image25.jpeg"/><Relationship Id="rId244" Type="http://schemas.openxmlformats.org/officeDocument/2006/relationships/image" Target="media/image244.jpeg"/><Relationship Id="rId243" Type="http://schemas.openxmlformats.org/officeDocument/2006/relationships/image" Target="media/image243.jpeg"/><Relationship Id="rId242" Type="http://schemas.openxmlformats.org/officeDocument/2006/relationships/image" Target="media/image242.jpeg"/><Relationship Id="rId241" Type="http://schemas.openxmlformats.org/officeDocument/2006/relationships/image" Target="media/image241.jpeg"/><Relationship Id="rId240" Type="http://schemas.openxmlformats.org/officeDocument/2006/relationships/image" Target="media/image240.jpeg"/><Relationship Id="rId24" Type="http://schemas.openxmlformats.org/officeDocument/2006/relationships/image" Target="media/image24.png"/><Relationship Id="rId239" Type="http://schemas.openxmlformats.org/officeDocument/2006/relationships/image" Target="media/image239.png"/><Relationship Id="rId238" Type="http://schemas.openxmlformats.org/officeDocument/2006/relationships/image" Target="media/image238.jpeg"/><Relationship Id="rId237" Type="http://schemas.openxmlformats.org/officeDocument/2006/relationships/image" Target="media/image237.jpeg"/><Relationship Id="rId236" Type="http://schemas.openxmlformats.org/officeDocument/2006/relationships/image" Target="media/image236.jpeg"/><Relationship Id="rId235" Type="http://schemas.openxmlformats.org/officeDocument/2006/relationships/image" Target="media/image235.jpeg"/><Relationship Id="rId234" Type="http://schemas.openxmlformats.org/officeDocument/2006/relationships/image" Target="media/image234.jpeg"/><Relationship Id="rId233" Type="http://schemas.openxmlformats.org/officeDocument/2006/relationships/image" Target="media/image233.jpeg"/><Relationship Id="rId232" Type="http://schemas.openxmlformats.org/officeDocument/2006/relationships/image" Target="media/image232.jpeg"/><Relationship Id="rId231" Type="http://schemas.openxmlformats.org/officeDocument/2006/relationships/image" Target="media/image231.jpeg"/><Relationship Id="rId230" Type="http://schemas.openxmlformats.org/officeDocument/2006/relationships/image" Target="media/image230.jpeg"/><Relationship Id="rId23" Type="http://schemas.openxmlformats.org/officeDocument/2006/relationships/image" Target="media/image23.jpeg"/><Relationship Id="rId229" Type="http://schemas.openxmlformats.org/officeDocument/2006/relationships/image" Target="media/image229.jpeg"/><Relationship Id="rId228" Type="http://schemas.openxmlformats.org/officeDocument/2006/relationships/image" Target="media/image228.jpeg"/><Relationship Id="rId227" Type="http://schemas.openxmlformats.org/officeDocument/2006/relationships/image" Target="media/image227.jpeg"/><Relationship Id="rId226" Type="http://schemas.openxmlformats.org/officeDocument/2006/relationships/image" Target="media/image226.jpeg"/><Relationship Id="rId225" Type="http://schemas.openxmlformats.org/officeDocument/2006/relationships/image" Target="media/image225.jpeg"/><Relationship Id="rId224" Type="http://schemas.openxmlformats.org/officeDocument/2006/relationships/image" Target="media/image224.jpeg"/><Relationship Id="rId223" Type="http://schemas.openxmlformats.org/officeDocument/2006/relationships/image" Target="media/image223.jpeg"/><Relationship Id="rId222" Type="http://schemas.openxmlformats.org/officeDocument/2006/relationships/image" Target="media/image222.jpeg"/><Relationship Id="rId221" Type="http://schemas.openxmlformats.org/officeDocument/2006/relationships/image" Target="media/image221.png"/><Relationship Id="rId220" Type="http://schemas.openxmlformats.org/officeDocument/2006/relationships/image" Target="media/image220.png"/><Relationship Id="rId22" Type="http://schemas.openxmlformats.org/officeDocument/2006/relationships/image" Target="media/image22.jpeg"/><Relationship Id="rId219" Type="http://schemas.openxmlformats.org/officeDocument/2006/relationships/image" Target="media/image219.png"/><Relationship Id="rId218" Type="http://schemas.openxmlformats.org/officeDocument/2006/relationships/image" Target="media/image218.png"/><Relationship Id="rId217" Type="http://schemas.openxmlformats.org/officeDocument/2006/relationships/image" Target="media/image217.jpeg"/><Relationship Id="rId216" Type="http://schemas.openxmlformats.org/officeDocument/2006/relationships/image" Target="media/image216.jpeg"/><Relationship Id="rId215" Type="http://schemas.openxmlformats.org/officeDocument/2006/relationships/image" Target="media/image215.jpeg"/><Relationship Id="rId214" Type="http://schemas.openxmlformats.org/officeDocument/2006/relationships/image" Target="media/image214.jpeg"/><Relationship Id="rId213" Type="http://schemas.openxmlformats.org/officeDocument/2006/relationships/image" Target="media/image213.jpeg"/><Relationship Id="rId212" Type="http://schemas.openxmlformats.org/officeDocument/2006/relationships/image" Target="media/image212.jpeg"/><Relationship Id="rId211" Type="http://schemas.openxmlformats.org/officeDocument/2006/relationships/image" Target="media/image211.jpeg"/><Relationship Id="rId210" Type="http://schemas.openxmlformats.org/officeDocument/2006/relationships/image" Target="media/image210.jpeg"/><Relationship Id="rId21" Type="http://schemas.openxmlformats.org/officeDocument/2006/relationships/image" Target="media/image21.jpeg"/><Relationship Id="rId209" Type="http://schemas.openxmlformats.org/officeDocument/2006/relationships/image" Target="media/image209.jpeg"/><Relationship Id="rId208" Type="http://schemas.openxmlformats.org/officeDocument/2006/relationships/image" Target="media/image208.jpeg"/><Relationship Id="rId207" Type="http://schemas.openxmlformats.org/officeDocument/2006/relationships/image" Target="media/image207.jpeg"/><Relationship Id="rId206" Type="http://schemas.openxmlformats.org/officeDocument/2006/relationships/image" Target="media/image206.jpeg"/><Relationship Id="rId205" Type="http://schemas.openxmlformats.org/officeDocument/2006/relationships/image" Target="media/image205.jpeg"/><Relationship Id="rId204" Type="http://schemas.openxmlformats.org/officeDocument/2006/relationships/image" Target="media/image204.jpeg"/><Relationship Id="rId203" Type="http://schemas.openxmlformats.org/officeDocument/2006/relationships/image" Target="media/image203.jpeg"/><Relationship Id="rId202" Type="http://schemas.openxmlformats.org/officeDocument/2006/relationships/image" Target="media/image202.jpeg"/><Relationship Id="rId201" Type="http://schemas.openxmlformats.org/officeDocument/2006/relationships/image" Target="media/image201.jpeg"/><Relationship Id="rId200" Type="http://schemas.openxmlformats.org/officeDocument/2006/relationships/image" Target="media/image200.jpeg"/><Relationship Id="rId20" Type="http://schemas.openxmlformats.org/officeDocument/2006/relationships/image" Target="media/image20.jpeg"/><Relationship Id="rId2" Type="http://schemas.openxmlformats.org/officeDocument/2006/relationships/image" Target="media/image2.jpeg"/><Relationship Id="rId199" Type="http://schemas.openxmlformats.org/officeDocument/2006/relationships/image" Target="media/image199.jpeg"/><Relationship Id="rId198" Type="http://schemas.openxmlformats.org/officeDocument/2006/relationships/image" Target="media/image198.jpeg"/><Relationship Id="rId197" Type="http://schemas.openxmlformats.org/officeDocument/2006/relationships/image" Target="media/image197.jpeg"/><Relationship Id="rId196" Type="http://schemas.openxmlformats.org/officeDocument/2006/relationships/image" Target="media/image196.jpeg"/><Relationship Id="rId195" Type="http://schemas.openxmlformats.org/officeDocument/2006/relationships/image" Target="media/image195.jpeg"/><Relationship Id="rId194" Type="http://schemas.openxmlformats.org/officeDocument/2006/relationships/image" Target="media/image194.jpeg"/><Relationship Id="rId193" Type="http://schemas.openxmlformats.org/officeDocument/2006/relationships/image" Target="media/image193.jpeg"/><Relationship Id="rId192" Type="http://schemas.openxmlformats.org/officeDocument/2006/relationships/image" Target="media/image192.jpeg"/><Relationship Id="rId191" Type="http://schemas.openxmlformats.org/officeDocument/2006/relationships/image" Target="media/image191.jpeg"/><Relationship Id="rId190" Type="http://schemas.openxmlformats.org/officeDocument/2006/relationships/image" Target="media/image190.jpeg"/><Relationship Id="rId19" Type="http://schemas.openxmlformats.org/officeDocument/2006/relationships/image" Target="media/image19.jpeg"/><Relationship Id="rId189" Type="http://schemas.openxmlformats.org/officeDocument/2006/relationships/image" Target="media/image189.png"/><Relationship Id="rId188" Type="http://schemas.openxmlformats.org/officeDocument/2006/relationships/image" Target="media/image188.jpeg"/><Relationship Id="rId187" Type="http://schemas.openxmlformats.org/officeDocument/2006/relationships/image" Target="media/image187.jpeg"/><Relationship Id="rId186" Type="http://schemas.openxmlformats.org/officeDocument/2006/relationships/image" Target="media/image186.png"/><Relationship Id="rId185" Type="http://schemas.openxmlformats.org/officeDocument/2006/relationships/image" Target="media/image185.jpeg"/><Relationship Id="rId184" Type="http://schemas.openxmlformats.org/officeDocument/2006/relationships/image" Target="media/image184.jpeg"/><Relationship Id="rId183" Type="http://schemas.openxmlformats.org/officeDocument/2006/relationships/image" Target="media/image183.jpeg"/><Relationship Id="rId182" Type="http://schemas.openxmlformats.org/officeDocument/2006/relationships/image" Target="media/image182.jpeg"/><Relationship Id="rId181" Type="http://schemas.openxmlformats.org/officeDocument/2006/relationships/image" Target="media/image181.jpeg"/><Relationship Id="rId180" Type="http://schemas.openxmlformats.org/officeDocument/2006/relationships/image" Target="media/image180.png"/><Relationship Id="rId18" Type="http://schemas.openxmlformats.org/officeDocument/2006/relationships/image" Target="media/image18.jpeg"/><Relationship Id="rId179" Type="http://schemas.openxmlformats.org/officeDocument/2006/relationships/image" Target="media/image179.png"/><Relationship Id="rId178" Type="http://schemas.openxmlformats.org/officeDocument/2006/relationships/image" Target="media/image178.jpeg"/><Relationship Id="rId177" Type="http://schemas.openxmlformats.org/officeDocument/2006/relationships/image" Target="media/image177.png"/><Relationship Id="rId176" Type="http://schemas.openxmlformats.org/officeDocument/2006/relationships/image" Target="media/image176.png"/><Relationship Id="rId175" Type="http://schemas.openxmlformats.org/officeDocument/2006/relationships/image" Target="media/image175.jpeg"/><Relationship Id="rId174" Type="http://schemas.openxmlformats.org/officeDocument/2006/relationships/image" Target="media/image174.png"/><Relationship Id="rId173" Type="http://schemas.openxmlformats.org/officeDocument/2006/relationships/image" Target="media/image173.jpeg"/><Relationship Id="rId172" Type="http://schemas.openxmlformats.org/officeDocument/2006/relationships/image" Target="media/image172.jpeg"/><Relationship Id="rId171" Type="http://schemas.openxmlformats.org/officeDocument/2006/relationships/image" Target="media/image171.jpeg"/><Relationship Id="rId170" Type="http://schemas.openxmlformats.org/officeDocument/2006/relationships/image" Target="media/image170.jpeg"/><Relationship Id="rId17" Type="http://schemas.openxmlformats.org/officeDocument/2006/relationships/image" Target="media/image17.jpeg"/><Relationship Id="rId169" Type="http://schemas.openxmlformats.org/officeDocument/2006/relationships/image" Target="media/image169.jpeg"/><Relationship Id="rId168" Type="http://schemas.openxmlformats.org/officeDocument/2006/relationships/image" Target="media/image168.jpeg"/><Relationship Id="rId167" Type="http://schemas.openxmlformats.org/officeDocument/2006/relationships/image" Target="media/image167.jpeg"/><Relationship Id="rId166" Type="http://schemas.openxmlformats.org/officeDocument/2006/relationships/image" Target="media/image166.png"/><Relationship Id="rId165" Type="http://schemas.openxmlformats.org/officeDocument/2006/relationships/image" Target="media/image165.jpeg"/><Relationship Id="rId164" Type="http://schemas.openxmlformats.org/officeDocument/2006/relationships/image" Target="media/image164.png"/><Relationship Id="rId163" Type="http://schemas.openxmlformats.org/officeDocument/2006/relationships/image" Target="media/image163.png"/><Relationship Id="rId162" Type="http://schemas.openxmlformats.org/officeDocument/2006/relationships/image" Target="media/image162.png"/><Relationship Id="rId161" Type="http://schemas.openxmlformats.org/officeDocument/2006/relationships/image" Target="media/image161.png"/><Relationship Id="rId160" Type="http://schemas.openxmlformats.org/officeDocument/2006/relationships/image" Target="media/image160.jpeg"/><Relationship Id="rId16" Type="http://schemas.openxmlformats.org/officeDocument/2006/relationships/image" Target="media/image16.jpeg"/><Relationship Id="rId159" Type="http://schemas.openxmlformats.org/officeDocument/2006/relationships/image" Target="media/image159.png"/><Relationship Id="rId158" Type="http://schemas.openxmlformats.org/officeDocument/2006/relationships/image" Target="media/image158.jpeg"/><Relationship Id="rId157" Type="http://schemas.openxmlformats.org/officeDocument/2006/relationships/image" Target="media/image157.png"/><Relationship Id="rId156" Type="http://schemas.openxmlformats.org/officeDocument/2006/relationships/image" Target="media/image156.jpeg"/><Relationship Id="rId155" Type="http://schemas.openxmlformats.org/officeDocument/2006/relationships/image" Target="media/image155.png"/><Relationship Id="rId154" Type="http://schemas.openxmlformats.org/officeDocument/2006/relationships/image" Target="media/image154.jpeg"/><Relationship Id="rId153" Type="http://schemas.openxmlformats.org/officeDocument/2006/relationships/image" Target="media/image153.jpeg"/><Relationship Id="rId152" Type="http://schemas.openxmlformats.org/officeDocument/2006/relationships/image" Target="media/image152.pn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jpeg"/><Relationship Id="rId145" Type="http://schemas.openxmlformats.org/officeDocument/2006/relationships/image" Target="media/image145.jpeg"/><Relationship Id="rId144" Type="http://schemas.openxmlformats.org/officeDocument/2006/relationships/image" Target="media/image144.jpeg"/><Relationship Id="rId143" Type="http://schemas.openxmlformats.org/officeDocument/2006/relationships/image" Target="media/image143.jpeg"/><Relationship Id="rId142" Type="http://schemas.openxmlformats.org/officeDocument/2006/relationships/image" Target="media/image142.jpeg"/><Relationship Id="rId141" Type="http://schemas.openxmlformats.org/officeDocument/2006/relationships/image" Target="media/image141.jpeg"/><Relationship Id="rId140" Type="http://schemas.openxmlformats.org/officeDocument/2006/relationships/image" Target="media/image140.jpeg"/><Relationship Id="rId14" Type="http://schemas.openxmlformats.org/officeDocument/2006/relationships/image" Target="media/image14.jpeg"/><Relationship Id="rId139" Type="http://schemas.openxmlformats.org/officeDocument/2006/relationships/image" Target="media/image139.jpeg"/><Relationship Id="rId138" Type="http://schemas.openxmlformats.org/officeDocument/2006/relationships/image" Target="media/image138.jpeg"/><Relationship Id="rId137" Type="http://schemas.openxmlformats.org/officeDocument/2006/relationships/image" Target="media/image137.jpeg"/><Relationship Id="rId136" Type="http://schemas.openxmlformats.org/officeDocument/2006/relationships/image" Target="media/image136.jpeg"/><Relationship Id="rId135" Type="http://schemas.openxmlformats.org/officeDocument/2006/relationships/image" Target="media/image135.jpeg"/><Relationship Id="rId134" Type="http://schemas.openxmlformats.org/officeDocument/2006/relationships/image" Target="media/image134.jpeg"/><Relationship Id="rId133" Type="http://schemas.openxmlformats.org/officeDocument/2006/relationships/image" Target="media/image133.jpe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jpe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jpe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jpeg"/><Relationship Id="rId114" Type="http://schemas.openxmlformats.org/officeDocument/2006/relationships/image" Target="media/image114.jpe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jpeg"/><Relationship Id="rId110" Type="http://schemas.openxmlformats.org/officeDocument/2006/relationships/image" Target="media/image110.jpeg"/><Relationship Id="rId11" Type="http://schemas.openxmlformats.org/officeDocument/2006/relationships/image" Target="media/image11.jpeg"/><Relationship Id="rId109" Type="http://schemas.openxmlformats.org/officeDocument/2006/relationships/image" Target="media/image109.jpeg"/><Relationship Id="rId108" Type="http://schemas.openxmlformats.org/officeDocument/2006/relationships/image" Target="media/image108.jpeg"/><Relationship Id="rId107" Type="http://schemas.openxmlformats.org/officeDocument/2006/relationships/image" Target="media/image107.jpeg"/><Relationship Id="rId106" Type="http://schemas.openxmlformats.org/officeDocument/2006/relationships/image" Target="media/image106.jpeg"/><Relationship Id="rId105" Type="http://schemas.openxmlformats.org/officeDocument/2006/relationships/image" Target="media/image105.jpeg"/><Relationship Id="rId104" Type="http://schemas.openxmlformats.org/officeDocument/2006/relationships/image" Target="media/image104.jpeg"/><Relationship Id="rId103" Type="http://schemas.openxmlformats.org/officeDocument/2006/relationships/image" Target="media/image103.jpeg"/><Relationship Id="rId102" Type="http://schemas.openxmlformats.org/officeDocument/2006/relationships/image" Target="media/image102.jpeg"/><Relationship Id="rId101" Type="http://schemas.openxmlformats.org/officeDocument/2006/relationships/image" Target="media/image101.jpeg"/><Relationship Id="rId100" Type="http://schemas.openxmlformats.org/officeDocument/2006/relationships/image" Target="media/image100.jpeg"/><Relationship Id="rId10" Type="http://schemas.openxmlformats.org/officeDocument/2006/relationships/image" Target="media/image10.jpeg"/><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 TargetMode="External"/><Relationship Id="rId98" Type="http://schemas.openxmlformats.org/officeDocument/2006/relationships/hyperlink" Target="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 TargetMode="External"/><Relationship Id="rId97" Type="http://schemas.openxmlformats.org/officeDocument/2006/relationships/hyperlink" Target="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 TargetMode="External"/><Relationship Id="rId96" Type="http://schemas.openxmlformats.org/officeDocument/2006/relationships/hyperlink" Target="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 TargetMode="External"/><Relationship Id="rId95" Type="http://schemas.openxmlformats.org/officeDocument/2006/relationships/hyperlink" Target="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 TargetMode="External"/><Relationship Id="rId94" Type="http://schemas.openxmlformats.org/officeDocument/2006/relationships/hyperlink" Target="https://item.taobao.com/item.htm?id=671643181352&amp;spm=a1z10.3-c.w4002-22692579007.9.1cf6608dUsPuAw" TargetMode="External"/><Relationship Id="rId93" Type="http://schemas.openxmlformats.org/officeDocument/2006/relationships/hyperlink" Target="https://item.taobao.com/item.htm?id=662125529095&amp;spm=a1z10.3-c.w4002-22692579007.9.83c9608dmKVluv" TargetMode="External"/><Relationship Id="rId92" Type="http://schemas.openxmlformats.org/officeDocument/2006/relationships/hyperlink" Target="https://item.taobao.com/item.htm?id=659361074358&amp;spm=a1z10.3-c.w4002-22692579007.9.2bce608df0FkQl" TargetMode="External"/><Relationship Id="rId91" Type="http://schemas.openxmlformats.org/officeDocument/2006/relationships/hyperlink" Target="https://item.taobao.com/item.htm?id=872608558309&amp;spm=a21xtw.29978518.0.0" TargetMode="External"/><Relationship Id="rId90" Type="http://schemas.openxmlformats.org/officeDocument/2006/relationships/hyperlink" Target="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 TargetMode="External"/><Relationship Id="rId9" Type="http://schemas.openxmlformats.org/officeDocument/2006/relationships/hyperlink" Target="https://item.taobao.com/item.htm?id=667232135684" TargetMode="External"/><Relationship Id="rId89" Type="http://schemas.openxmlformats.org/officeDocument/2006/relationships/hyperlink" Target="https://item.taobao.com/item.htm?id=780461482956&amp;skuId=5499458026840&amp;spm=a1z10.3-c.w4002-22692579007.9.65dd608dll45YO" TargetMode="External"/><Relationship Id="rId88" Type="http://schemas.openxmlformats.org/officeDocument/2006/relationships/hyperlink" Target="https://item.taobao.com/item.htm?id=801437050486&amp;skuId=5458153020248&amp;spm=a1z10.3-c.w4002-22692579007.9.2228608dlmSkpM" TargetMode="External"/><Relationship Id="rId87" Type="http://schemas.openxmlformats.org/officeDocument/2006/relationships/hyperlink" Target="https://item.taobao.com/item.htm?id=637094357477&amp;skuId=4566860020742&amp;spm=a1z10.3-c.w4002-22692579007.9.4b5a608dIZMvBU" TargetMode="External"/><Relationship Id="rId86" Type="http://schemas.openxmlformats.org/officeDocument/2006/relationships/hyperlink" Target="https://item.taobao.com/item.htm?id=674955647774&amp;skuId=4849578676174&amp;spm=a1z10.3-c.w4002-22692579007.9.4d2c608dpks3yb" TargetMode="External"/><Relationship Id="rId85" Type="http://schemas.openxmlformats.org/officeDocument/2006/relationships/hyperlink" Target="https://item.taobao.com/item.htm?id=697819214110&amp;spm=a1z10.3-c.w4002-22692579007.9.483b608dnOQp41" TargetMode="External"/><Relationship Id="rId84" Type="http://schemas.openxmlformats.org/officeDocument/2006/relationships/hyperlink" Target="https://detail.tmall.com/item.htm?abbucket=9&amp;id=807710944183&amp;ns=1&amp;priceTId=214782af17466245790196751e1bea&amp;skuId=5490301441032&amp;spm=a21n57.sem.item.38.53c33903NKtI2j&amp;utparam=%7B%22aplus_abtest%22%3A%2259be7ac34af4dbf71da666249fd340c1%22%7D&amp;xxc=taobaoSearch" TargetMode="External"/><Relationship Id="rId83" Type="http://schemas.openxmlformats.org/officeDocument/2006/relationships/hyperlink" Target="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 TargetMode="External"/><Relationship Id="rId82" Type="http://schemas.openxmlformats.org/officeDocument/2006/relationships/hyperlink" Target="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 TargetMode="External"/><Relationship Id="rId81" Type="http://schemas.openxmlformats.org/officeDocument/2006/relationships/hyperlink" Target="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 TargetMode="External"/><Relationship Id="rId80" Type="http://schemas.openxmlformats.org/officeDocument/2006/relationships/hyperlink" Target="https://item.taobao.com/item.htm?id=593050713278" TargetMode="External"/><Relationship Id="rId8" Type="http://schemas.openxmlformats.org/officeDocument/2006/relationships/hyperlink" Target="https://item.taobao.com/item.htm?id=847076651845" TargetMode="External"/><Relationship Id="rId79" Type="http://schemas.openxmlformats.org/officeDocument/2006/relationships/hyperlink" Target="https://www.xiaohongshu.com/goods-detail/64ddd9f9ef1fcc0001983811?xsec_token=XB30a2wb1rtS_Vuq4uS7B1jQiA7pNKuq5T4jX6PsaQOv8=&amp;xsec_source=app_share&amp;instation_link=xhsdiscover%3A%2F%2Fgoods_detail%2F64ddd9f9ef1fcc0001983811%3Ftrade_ext%3DeyJjaGFubmVsSW5mbyI6bnVsbCwiZHNUb2tlbkluZm8iOm51bGwsInNoYXJlTGluayI6Imh0dHBzOi8vd3d3LnhpYW9ob25nc2h1LmNvbS9nb29kcy1kZXRhaWwvNjRkZGQ5ZjllZjFmY2MwMDAxOTgzODExP2FwcHVpZD01N2U1ZGQ1NDgyZWMzOTY5MzdjNDU5MWQiLCJsaXZlSW5mbyI6bnVsbCwic2hvcEluZm8iOm51bGwsImdvb2RzTm90ZUluZm8iOm51bGwsImNoYXRJbmZvIjpudWxsLCJzZWFyY2hJbmZvIjpudWxsLCJwcmVmZXIiOm51bGx9%26rn%3Dtrue&amp;xhsshare=CopyLink&amp;appuid=57e5dd5482ec396937c4591d&amp;apptime=1738760919&amp;share_id=1cd006c8c7e243e0a7bb997a3f7e5168" TargetMode="External"/><Relationship Id="rId78" Type="http://schemas.openxmlformats.org/officeDocument/2006/relationships/hyperlink" Target="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argetMode="External"/><Relationship Id="rId77" Type="http://schemas.openxmlformats.org/officeDocument/2006/relationships/hyperlink" Target="https://item.taobao.com/item.htm?id=829434536406&amp;ns=1&amp;priceTId=214782af17466242803256260e1bea&amp;skuId=5730308091473&amp;spm=a21n57.sem.item.1.53c33903NKtI2j&amp;utparam=%7B%22aplus_abtest%22%3A%2280eb3ba053958abc37e7d15de5ac87d1%22%7D&amp;xxc=ad_ztc" TargetMode="External"/><Relationship Id="rId76" Type="http://schemas.openxmlformats.org/officeDocument/2006/relationships/hyperlink" Target="https://item.taobao.com/item.htm?id=913822995778" TargetMode="External"/><Relationship Id="rId75" Type="http://schemas.openxmlformats.org/officeDocument/2006/relationships/hyperlink" Target="http://e.tb.cn/h.T4nGXcs1MMHRdZO?tk=4vpG3x5lPNw" TargetMode="External"/><Relationship Id="rId74" Type="http://schemas.openxmlformats.org/officeDocument/2006/relationships/hyperlink" Target="https://item.taobao.com/item.htm?id=754869491565" TargetMode="External"/><Relationship Id="rId73" Type="http://schemas.openxmlformats.org/officeDocument/2006/relationships/hyperlink" Target="https://item.taobao.com/item.htm?id=754802328163" TargetMode="External"/><Relationship Id="rId72" Type="http://schemas.openxmlformats.org/officeDocument/2006/relationships/hyperlink" Target="https://item.taobao.com/item.htm?id=800797039489" TargetMode="External"/><Relationship Id="rId71" Type="http://schemas.openxmlformats.org/officeDocument/2006/relationships/hyperlink" Target="https://item.taobao.com/item.htm?id=704006115974" TargetMode="External"/><Relationship Id="rId70" Type="http://schemas.openxmlformats.org/officeDocument/2006/relationships/hyperlink" Target="https://item.taobao.com/item.htm?id=613933080046" TargetMode="External"/><Relationship Id="rId7" Type="http://schemas.openxmlformats.org/officeDocument/2006/relationships/hyperlink" Target="https://item.taobao.com/item.htm?id=739955800411" TargetMode="External"/><Relationship Id="rId69" Type="http://schemas.openxmlformats.org/officeDocument/2006/relationships/hyperlink" Target="https://item.taobao.com/item.htm?id=534915712176" TargetMode="External"/><Relationship Id="rId68" Type="http://schemas.openxmlformats.org/officeDocument/2006/relationships/hyperlink" Target="https://item.taobao.com/item.htm?id=811561669003" TargetMode="External"/><Relationship Id="rId67" Type="http://schemas.openxmlformats.org/officeDocument/2006/relationships/hyperlink" Target="https://item.taobao.com/item.htm?id=826620601394" TargetMode="External"/><Relationship Id="rId66" Type="http://schemas.openxmlformats.org/officeDocument/2006/relationships/hyperlink" Target="https://item.taobao.com/item.htm?id=770498587108" TargetMode="External"/><Relationship Id="rId65" Type="http://schemas.openxmlformats.org/officeDocument/2006/relationships/hyperlink" Target="https://item.taobao.com/item.htm?id=740403545266" TargetMode="External"/><Relationship Id="rId64" Type="http://schemas.openxmlformats.org/officeDocument/2006/relationships/hyperlink" Target="http://e.tb.cn/h.T4CeE7NtNPwpfLI?tk=kO6k3x5z2r5" TargetMode="External"/><Relationship Id="rId63" Type="http://schemas.openxmlformats.org/officeDocument/2006/relationships/hyperlink" Target="https://item.taobao.com/item.htm?id=854124653762" TargetMode="External"/><Relationship Id="rId62" Type="http://schemas.openxmlformats.org/officeDocument/2006/relationships/hyperlink" Target="https://item.taobao.com/item.htm?id=846502745412" TargetMode="External"/><Relationship Id="rId61" Type="http://schemas.openxmlformats.org/officeDocument/2006/relationships/hyperlink" Target="http://e.tb.cn/h.T4CdCuG5HrddDX5?tk=l59q3x5yYX5" TargetMode="External"/><Relationship Id="rId60" Type="http://schemas.openxmlformats.org/officeDocument/2006/relationships/hyperlink" Target="https://item.taobao.com/item.htm?id=781280586051" TargetMode="External"/><Relationship Id="rId6" Type="http://schemas.openxmlformats.org/officeDocument/2006/relationships/hyperlink" Target="https://item.taobao.com/item.htm?id=752552064729" TargetMode="External"/><Relationship Id="rId59" Type="http://schemas.openxmlformats.org/officeDocument/2006/relationships/hyperlink" Target="http://e.tb.cn/h.T4loyJidvL4fdwN?tk=YCr73x5EIhd" TargetMode="External"/><Relationship Id="rId58" Type="http://schemas.openxmlformats.org/officeDocument/2006/relationships/hyperlink" Target="https://item.taobao.com/item.htm?id=651807383778" TargetMode="External"/><Relationship Id="rId57" Type="http://schemas.openxmlformats.org/officeDocument/2006/relationships/hyperlink" Target="https://item.taobao.com/item.htm?id=826133836784" TargetMode="External"/><Relationship Id="rId56" Type="http://schemas.openxmlformats.org/officeDocument/2006/relationships/hyperlink" Target="https://item.taobao.com/item.htm?id=817627854826" TargetMode="External"/><Relationship Id="rId55" Type="http://schemas.openxmlformats.org/officeDocument/2006/relationships/hyperlink" Target="https://item.taobao.com/item.htm?id=828852669043" TargetMode="External"/><Relationship Id="rId54" Type="http://schemas.openxmlformats.org/officeDocument/2006/relationships/hyperlink" Target="https://item.taobao.com/item.htm?id=736558061383" TargetMode="External"/><Relationship Id="rId53" Type="http://schemas.openxmlformats.org/officeDocument/2006/relationships/hyperlink" Target="http://e.tb.cn/h.T4xys3AIXjzIeTB?tk=06kf3x5JGXh" TargetMode="External"/><Relationship Id="rId52" Type="http://schemas.openxmlformats.org/officeDocument/2006/relationships/hyperlink" Target="https://item.taobao.com/item.htm?id=787220117461" TargetMode="External"/><Relationship Id="rId51" Type="http://schemas.openxmlformats.org/officeDocument/2006/relationships/hyperlink" Target="https://item.taobao.com/item.htm?id=738914006418" TargetMode="External"/><Relationship Id="rId50" Type="http://schemas.openxmlformats.org/officeDocument/2006/relationships/hyperlink" Target="https://item.taobao.com/item.htm?id=847686128742" TargetMode="External"/><Relationship Id="rId5" Type="http://schemas.openxmlformats.org/officeDocument/2006/relationships/hyperlink" Target="https://item.taobao.com/item.htm?id=673719170064" TargetMode="External"/><Relationship Id="rId49" Type="http://schemas.openxmlformats.org/officeDocument/2006/relationships/hyperlink" Target="https://item.taobao.com/item.htm?id=773707567941" TargetMode="External"/><Relationship Id="rId48" Type="http://schemas.openxmlformats.org/officeDocument/2006/relationships/hyperlink" Target="https://item.taobao.com/item.htm?id=788108810522" TargetMode="External"/><Relationship Id="rId47" Type="http://schemas.openxmlformats.org/officeDocument/2006/relationships/hyperlink" Target="http://e.tb.cn/h.T4l66d9baeR6ddr?tk=l1p13x5MbUt" TargetMode="External"/><Relationship Id="rId46" Type="http://schemas.openxmlformats.org/officeDocument/2006/relationships/hyperlink" Target="https://item.taobao.com/item.htm?id=808361204281" TargetMode="External"/><Relationship Id="rId45" Type="http://schemas.openxmlformats.org/officeDocument/2006/relationships/hyperlink" Target="http://e.tb.cn/h.T4ldfg5OtXn7r9P?tk=GRfU3x5RI8f" TargetMode="External"/><Relationship Id="rId44" Type="http://schemas.openxmlformats.org/officeDocument/2006/relationships/hyperlink" Target="https://item.taobao.com/item.htm?id=840076536323" TargetMode="External"/><Relationship Id="rId43" Type="http://schemas.openxmlformats.org/officeDocument/2006/relationships/hyperlink" Target="http://e.tb.cn/h.TfhXxgzC3dNOk55?tk=6UMV3x5h2Pv" TargetMode="External"/><Relationship Id="rId42" Type="http://schemas.openxmlformats.org/officeDocument/2006/relationships/hyperlink" Target="https://item.taobao.com/item.htm?id=734020191674" TargetMode="External"/><Relationship Id="rId41" Type="http://schemas.openxmlformats.org/officeDocument/2006/relationships/hyperlink" Target="https://item.taobao.com/item.htm?id=642287763146" TargetMode="External"/><Relationship Id="rId40" Type="http://schemas.openxmlformats.org/officeDocument/2006/relationships/hyperlink" Target="https://item.taobao.com/item.htm?id=671774827260" TargetMode="External"/><Relationship Id="rId4" Type="http://schemas.openxmlformats.org/officeDocument/2006/relationships/hyperlink" Target="https://item.taobao.com/item.htm?id=858323012948" TargetMode="External"/><Relationship Id="rId39" Type="http://schemas.openxmlformats.org/officeDocument/2006/relationships/hyperlink" Target="https://item.taobao.com/item.htm?id=654218888953" TargetMode="External"/><Relationship Id="rId38" Type="http://schemas.openxmlformats.org/officeDocument/2006/relationships/hyperlink" Target="https://item.taobao.com/item.htm?id=538873014107" TargetMode="External"/><Relationship Id="rId37" Type="http://schemas.openxmlformats.org/officeDocument/2006/relationships/hyperlink" Target="https://item.taobao.com/item.htm?id=688127509228" TargetMode="External"/><Relationship Id="rId36" Type="http://schemas.openxmlformats.org/officeDocument/2006/relationships/hyperlink" Target="https://item.taobao.com/item.htm?id=702647565667" TargetMode="External"/><Relationship Id="rId35" Type="http://schemas.openxmlformats.org/officeDocument/2006/relationships/hyperlink" Target="https://item.taobao.com/item.htm?id=705610937622" TargetMode="External"/><Relationship Id="rId34" Type="http://schemas.openxmlformats.org/officeDocument/2006/relationships/hyperlink" Target="https://item.taobao.com/item.htm?id=829626002246" TargetMode="External"/><Relationship Id="rId33" Type="http://schemas.openxmlformats.org/officeDocument/2006/relationships/hyperlink" Target="https://item.taobao.com/item.htm?id=719575214893" TargetMode="External"/><Relationship Id="rId32" Type="http://schemas.openxmlformats.org/officeDocument/2006/relationships/hyperlink" Target="https://item.taobao.com/item.htm?id=683296418766" TargetMode="External"/><Relationship Id="rId31" Type="http://schemas.openxmlformats.org/officeDocument/2006/relationships/hyperlink" Target="https://item.taobao.com/item.htm?id=788656388383" TargetMode="External"/><Relationship Id="rId30" Type="http://schemas.openxmlformats.org/officeDocument/2006/relationships/hyperlink" Target="https://item.taobao.com/item.htm?id=571763184169" TargetMode="External"/><Relationship Id="rId3" Type="http://schemas.openxmlformats.org/officeDocument/2006/relationships/hyperlink" Target="https://item.taobao.com/item.htm?id=690998840309" TargetMode="External"/><Relationship Id="rId29" Type="http://schemas.openxmlformats.org/officeDocument/2006/relationships/hyperlink" Target="https://item.taobao.com/item.htm?id=623677947469" TargetMode="External"/><Relationship Id="rId28" Type="http://schemas.openxmlformats.org/officeDocument/2006/relationships/hyperlink" Target="https://item.taobao.com/item.htm?id=690467151852" TargetMode="External"/><Relationship Id="rId27" Type="http://schemas.openxmlformats.org/officeDocument/2006/relationships/hyperlink" Target="https://item.taobao.com/item.htm?id=572481681099" TargetMode="External"/><Relationship Id="rId26" Type="http://schemas.openxmlformats.org/officeDocument/2006/relationships/hyperlink" Target="https://item.taobao.com/item.htm?id=543074969288" TargetMode="External"/><Relationship Id="rId25" Type="http://schemas.openxmlformats.org/officeDocument/2006/relationships/hyperlink" Target="https://item.taobao.com/item.htm?id=705817077183" TargetMode="External"/><Relationship Id="rId24" Type="http://schemas.openxmlformats.org/officeDocument/2006/relationships/hyperlink" Target="https://item.taobao.com/item.htm?id=702913479350" TargetMode="External"/><Relationship Id="rId23" Type="http://schemas.openxmlformats.org/officeDocument/2006/relationships/hyperlink" Target="https://item.taobao.com/item.htm?id=655244568251" TargetMode="External"/><Relationship Id="rId22" Type="http://schemas.openxmlformats.org/officeDocument/2006/relationships/hyperlink" Target="https://item.taobao.com/item.htm?id=674423205829" TargetMode="External"/><Relationship Id="rId21" Type="http://schemas.openxmlformats.org/officeDocument/2006/relationships/hyperlink" Target="https://item.taobao.com/item.htm?id=623058856640" TargetMode="External"/><Relationship Id="rId20" Type="http://schemas.openxmlformats.org/officeDocument/2006/relationships/hyperlink" Target="https://item.taobao.com/item.htm?id=821628429910" TargetMode="External"/><Relationship Id="rId2" Type="http://schemas.openxmlformats.org/officeDocument/2006/relationships/hyperlink" Target="https://item.taobao.com/item.htm?id=836316630081" TargetMode="External"/><Relationship Id="rId19" Type="http://schemas.openxmlformats.org/officeDocument/2006/relationships/hyperlink" Target="https://item.taobao.com/item.htm?id=794389049860" TargetMode="External"/><Relationship Id="rId18" Type="http://schemas.openxmlformats.org/officeDocument/2006/relationships/hyperlink" Target="https://item.taobao.com/item.htm?umpChannel=bybtqdyh&amp;u_channel=bybtqdyh&amp;fpChannelSig=3834ab4bb10cad42ce15eec14a21b653132c500a&amp;fpChannel=101&amp;id=757939124252&amp;maskChannel=bybtrs" TargetMode="External"/><Relationship Id="rId171" Type="http://schemas.openxmlformats.org/officeDocument/2006/relationships/hyperlink" Target="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 TargetMode="External"/><Relationship Id="rId170" Type="http://schemas.openxmlformats.org/officeDocument/2006/relationships/hyperlink" Target="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 TargetMode="External"/><Relationship Id="rId17" Type="http://schemas.openxmlformats.org/officeDocument/2006/relationships/hyperlink" Target="https://item.taobao.com/item.htm?id=591345113583" TargetMode="External"/><Relationship Id="rId169" Type="http://schemas.openxmlformats.org/officeDocument/2006/relationships/hyperlink" Target="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 TargetMode="External"/><Relationship Id="rId168" Type="http://schemas.openxmlformats.org/officeDocument/2006/relationships/hyperlink" Target="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 TargetMode="External"/><Relationship Id="rId167" Type="http://schemas.openxmlformats.org/officeDocument/2006/relationships/hyperlink" Target="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 TargetMode="External"/><Relationship Id="rId166" Type="http://schemas.openxmlformats.org/officeDocument/2006/relationships/hyperlink" Target="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 TargetMode="External"/><Relationship Id="rId165" Type="http://schemas.openxmlformats.org/officeDocument/2006/relationships/hyperlink" Target="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 TargetMode="External"/><Relationship Id="rId164" Type="http://schemas.openxmlformats.org/officeDocument/2006/relationships/hyperlink" Target="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 TargetMode="External"/><Relationship Id="rId163" Type="http://schemas.openxmlformats.org/officeDocument/2006/relationships/hyperlink" Target="https://item.taobao.com/item.htm?abbucket=16&amp;id=814771239106&amp;ltk2=17476306615676x2gu0zyx02dfe0t466ssq&amp;ns=1&amp;priceTId=2150454c17476305478837594e1d78&amp;skuId=5684623578895&amp;spm=a21n57.imgsearch.item.17&amp;utparam=%7B%22aplus_abtest%22%3A%226191d7c1cec18cb8156acc3548408a20%22%7D&amp;xxc=taobaoSearch" TargetMode="External"/><Relationship Id="rId162" Type="http://schemas.openxmlformats.org/officeDocument/2006/relationships/hyperlink" Target="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 TargetMode="External"/><Relationship Id="rId161" Type="http://schemas.openxmlformats.org/officeDocument/2006/relationships/hyperlink" Target="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 TargetMode="External"/><Relationship Id="rId160" Type="http://schemas.openxmlformats.org/officeDocument/2006/relationships/hyperlink" Target="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 TargetMode="External"/><Relationship Id="rId16" Type="http://schemas.openxmlformats.org/officeDocument/2006/relationships/hyperlink" Target="https://item.taobao.com/item.htm?id=683039723979" TargetMode="External"/><Relationship Id="rId159" Type="http://schemas.openxmlformats.org/officeDocument/2006/relationships/hyperlink" Target="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 TargetMode="External"/><Relationship Id="rId158" Type="http://schemas.openxmlformats.org/officeDocument/2006/relationships/hyperlink" Target="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 TargetMode="External"/><Relationship Id="rId157" Type="http://schemas.openxmlformats.org/officeDocument/2006/relationships/hyperlink" Target="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 TargetMode="External"/><Relationship Id="rId156" Type="http://schemas.openxmlformats.org/officeDocument/2006/relationships/hyperlink" Target="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 TargetMode="External"/><Relationship Id="rId155" Type="http://schemas.openxmlformats.org/officeDocument/2006/relationships/hyperlink" Target="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 TargetMode="External"/><Relationship Id="rId154" Type="http://schemas.openxmlformats.org/officeDocument/2006/relationships/hyperlink" Target="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TargetMode="External"/><Relationship Id="rId153" Type="http://schemas.openxmlformats.org/officeDocument/2006/relationships/hyperlink" Target="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 TargetMode="External"/><Relationship Id="rId152" Type="http://schemas.openxmlformats.org/officeDocument/2006/relationships/hyperlink" Target="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 TargetMode="External"/><Relationship Id="rId151" Type="http://schemas.openxmlformats.org/officeDocument/2006/relationships/hyperlink" Target="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 TargetMode="External"/><Relationship Id="rId150" Type="http://schemas.openxmlformats.org/officeDocument/2006/relationships/hyperlink" Target="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 TargetMode="External"/><Relationship Id="rId15" Type="http://schemas.openxmlformats.org/officeDocument/2006/relationships/hyperlink" Target="https://item.taobao.com/item.htm?id=846900682468" TargetMode="External"/><Relationship Id="rId149" Type="http://schemas.openxmlformats.org/officeDocument/2006/relationships/hyperlink" Target="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 TargetMode="External"/><Relationship Id="rId148" Type="http://schemas.openxmlformats.org/officeDocument/2006/relationships/hyperlink" Target="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 TargetMode="External"/><Relationship Id="rId147" Type="http://schemas.openxmlformats.org/officeDocument/2006/relationships/hyperlink" Target="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 TargetMode="External"/><Relationship Id="rId146" Type="http://schemas.openxmlformats.org/officeDocument/2006/relationships/hyperlink" Target="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 TargetMode="External"/><Relationship Id="rId145" Type="http://schemas.openxmlformats.org/officeDocument/2006/relationships/hyperlink" Target="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 TargetMode="External"/><Relationship Id="rId144" Type="http://schemas.openxmlformats.org/officeDocument/2006/relationships/hyperlink" Target="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 TargetMode="External"/><Relationship Id="rId143" Type="http://schemas.openxmlformats.org/officeDocument/2006/relationships/hyperlink" Target="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 TargetMode="External"/><Relationship Id="rId142" Type="http://schemas.openxmlformats.org/officeDocument/2006/relationships/hyperlink" Target="https://e.tb.cn/h.6L0qXazGNNTdUkU?tk=BphsVgwMnF7" TargetMode="External"/><Relationship Id="rId141" Type="http://schemas.openxmlformats.org/officeDocument/2006/relationships/hyperlink" Target="https://e.tb.cn/h.6L0C2EuAR9kdBNZ?tk=3AdrVgwDJGD" TargetMode="External"/><Relationship Id="rId140" Type="http://schemas.openxmlformats.org/officeDocument/2006/relationships/hyperlink" Target="https://e.tb.cn/h.6oHu1BX" TargetMode="External"/><Relationship Id="rId14" Type="http://schemas.openxmlformats.org/officeDocument/2006/relationships/hyperlink" Target="https://item.taobao.com/item.htm?id=840818141884" TargetMode="External"/><Relationship Id="rId139" Type="http://schemas.openxmlformats.org/officeDocument/2006/relationships/hyperlink" Target="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 TargetMode="External"/><Relationship Id="rId138" Type="http://schemas.openxmlformats.org/officeDocument/2006/relationships/hyperlink" Target="https://e.tb.cn/h.6LY5uvzQwLo1HgA?tk=fCAGVgxUgLU" TargetMode="External"/><Relationship Id="rId137" Type="http://schemas.openxmlformats.org/officeDocument/2006/relationships/hyperlink" Target="https://e.tb.cn/h.6oFSDkMbv9RK0sL?tk=I0biVgxPKvB" TargetMode="External"/><Relationship Id="rId136" Type="http://schemas.openxmlformats.org/officeDocument/2006/relationships/hyperlink" Target="https://e.tb.cn/h.6LYmEdOPhwla3c0?tk=jHdAVgxmcJp" TargetMode="External"/><Relationship Id="rId135" Type="http://schemas.openxmlformats.org/officeDocument/2006/relationships/hyperlink" Target="https://e.tb.cn/h.6oAO2JXwjlYXEk5?tk=yGioVgCxqcB" TargetMode="External"/><Relationship Id="rId134" Type="http://schemas.openxmlformats.org/officeDocument/2006/relationships/hyperlink" Target="https://e.tb.cn/h.6ovl2ACtuYmxTRL?tk=Jk4WVgCpxwD" TargetMode="External"/><Relationship Id="rId133" Type="http://schemas.openxmlformats.org/officeDocument/2006/relationships/hyperlink" Target="https://e.tb.cn/h.6L1G2TAZ5uBwnQi?tk=8s7oVgCIpHr" TargetMode="External"/><Relationship Id="rId132" Type="http://schemas.openxmlformats.org/officeDocument/2006/relationships/hyperlink" Target="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 TargetMode="External"/><Relationship Id="rId131" Type="http://schemas.openxmlformats.org/officeDocument/2006/relationships/hyperlink" Target="https://e.tb.cn/h.6oCfELy" TargetMode="External"/><Relationship Id="rId130" Type="http://schemas.openxmlformats.org/officeDocument/2006/relationships/hyperlink" Target="https://e.tb.cn/h.6LZWeH8" TargetMode="External"/><Relationship Id="rId13" Type="http://schemas.openxmlformats.org/officeDocument/2006/relationships/hyperlink" Target="https://item.taobao.com/item.htm?id=695146842977" TargetMode="External"/><Relationship Id="rId129" Type="http://schemas.openxmlformats.org/officeDocument/2006/relationships/hyperlink" Target="https://e.tb.cn/h.6ozXjuR0fX7ODwI?tk=zZDGVgx9L6R" TargetMode="External"/><Relationship Id="rId128" Type="http://schemas.openxmlformats.org/officeDocument/2006/relationships/hyperlink" Target="https://e.tb.cn/h.6oFrwGzSxZK2uMc?tk=6wuXVgxwDWU" TargetMode="External"/><Relationship Id="rId127" Type="http://schemas.openxmlformats.org/officeDocument/2006/relationships/hyperlink" Target="https://e.tb.cn/h.6ozt9HQ7CKGLGYA?tk=SjMcVgC2DsJ" TargetMode="External"/><Relationship Id="rId126" Type="http://schemas.openxmlformats.org/officeDocument/2006/relationships/hyperlink" Target="https://e.tb.cn/h.6oAfjYPKztoaNZs?tk=550sVgCK3M9" TargetMode="External"/><Relationship Id="rId125" Type="http://schemas.openxmlformats.org/officeDocument/2006/relationships/hyperlink" Target="https://e.tb.cn/h.6LYLEmx04Hjh2EJ?tk=i71YVgyJg4Y" TargetMode="External"/><Relationship Id="rId124" Type="http://schemas.openxmlformats.org/officeDocument/2006/relationships/hyperlink" Target="https://e.tb.cn/h.6LYTDyFsQnOZLda?tk=c765VgxUgeG" TargetMode="External"/><Relationship Id="rId123" Type="http://schemas.openxmlformats.org/officeDocument/2006/relationships/hyperlink" Target="https://e.tb.cn/h.6LaKLZXcGjLDECB?tk=ot23VgBZMqF" TargetMode="External"/><Relationship Id="rId122" Type="http://schemas.openxmlformats.org/officeDocument/2006/relationships/hyperlink" Target="https://e.tb.cn/h.6oEpJLXkgsY9woL?tk=dKt1VgyFs1r" TargetMode="External"/><Relationship Id="rId121" Type="http://schemas.openxmlformats.org/officeDocument/2006/relationships/hyperlink" Target="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amp;spm=a2159r.13376460.0.0&amp;suid=6D4E845D-5644-4A03-9773-12DC96A8AA2E&amp;tbSocialPopKey=shareItem&amp;un=15bc2dedd02cc7e9dc753bf0cb5ced42&amp;un_site=0&amp;ut_sk=1.aBtXWJGEblEDAOP/frlKPFsr_21380790_1746623708453.Copy.skublacklight" TargetMode="External"/><Relationship Id="rId120" Type="http://schemas.openxmlformats.org/officeDocument/2006/relationships/hyperlink" Target="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amp;spm=a2159r.13376460.0.0&amp;suid=A0FF80BB-0E86-4B48-B51A-8B9F3E112E76&amp;tbSocialPopKey=shareItem&amp;un=15bc2dedd02cc7e9dc753bf0cb5ced42&amp;un_site=0&amp;ut_sk=1.aBtXWJGEblEDAOP/frlKPFsr_21380790_1746623708453.Copy.skublacklight" TargetMode="External"/><Relationship Id="rId12" Type="http://schemas.openxmlformats.org/officeDocument/2006/relationships/hyperlink" Target="https://item.taobao.com/item.htm?id=746936400225" TargetMode="External"/><Relationship Id="rId119" Type="http://schemas.openxmlformats.org/officeDocument/2006/relationships/hyperlink" Target="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amp;spm=a2159r.13376460.0.0&amp;suid=E139E027-3E55-42C2-B4EE-69D84EB05AD2&amp;tbSocialPopKey=shareItem&amp;un=15bc2dedd02cc7e9dc753bf0cb5ced42&amp;un_site=0&amp;ut_sk=1.aBtXWJGEblEDAOP/frlKPFsr_21380790_1746623708453.Copy.skublacklight" TargetMode="External"/><Relationship Id="rId118" Type="http://schemas.openxmlformats.org/officeDocument/2006/relationships/hyperlink" Target="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amp;spm=a2159r.13376460.0.0&amp;suid=0A5F79D6-5D54-4CCB-8A27-5042A00162E9&amp;tbSocialPopKey=shareItem&amp;un=15bc2dedd02cc7e9dc753bf0cb5ced42&amp;un_site=0&amp;ut_sk=1.aBtXWJGEblEDAOP/frlKPFsr_21380790_1746623708453.Copy.skublacklight" TargetMode="External"/><Relationship Id="rId117" Type="http://schemas.openxmlformats.org/officeDocument/2006/relationships/hyperlink" Target="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amp;spm=a2159r.13376460.0.0&amp;suid=DFAA6370-2AEF-41A4-812C-9BA8B7738AB5&amp;tbSocialPopKey=shareItem&amp;tk=ft0aVgDpTT1 MF278&amp;un=15bc2dedd02cc7e9dc753bf0cb5ced42&amp;un_site=0&amp;ut_sk=1.aBtXWJGEblEDAOP/frlKPFsr_21380790_1746622296493.Copy.ShareGlobalNavigation_1" TargetMode="External"/><Relationship Id="rId116" Type="http://schemas.openxmlformats.org/officeDocument/2006/relationships/hyperlink" Target="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10;" TargetMode="External"/><Relationship Id="rId115" Type="http://schemas.openxmlformats.org/officeDocument/2006/relationships/hyperlink" Target="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 TargetMode="External"/><Relationship Id="rId114" Type="http://schemas.openxmlformats.org/officeDocument/2006/relationships/hyperlink" Target="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 TargetMode="External"/><Relationship Id="rId113" Type="http://schemas.openxmlformats.org/officeDocument/2006/relationships/hyperlink" Target="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 TargetMode="External"/><Relationship Id="rId112" Type="http://schemas.openxmlformats.org/officeDocument/2006/relationships/hyperlink" Target="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 TargetMode="External"/><Relationship Id="rId111" Type="http://schemas.openxmlformats.org/officeDocument/2006/relationships/hyperlink" Target="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 TargetMode="External"/><Relationship Id="rId110" Type="http://schemas.openxmlformats.org/officeDocument/2006/relationships/hyperlink" Target="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 TargetMode="External"/><Relationship Id="rId11" Type="http://schemas.openxmlformats.org/officeDocument/2006/relationships/hyperlink" Target="https://item.taobao.com/item.htm?id=810372645703" TargetMode="External"/><Relationship Id="rId109" Type="http://schemas.openxmlformats.org/officeDocument/2006/relationships/hyperlink" Target="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 TargetMode="External"/><Relationship Id="rId108" Type="http://schemas.openxmlformats.org/officeDocument/2006/relationships/hyperlink" Target="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 TargetMode="External"/><Relationship Id="rId107" Type="http://schemas.openxmlformats.org/officeDocument/2006/relationships/hyperlink" Target="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 TargetMode="External"/><Relationship Id="rId106" Type="http://schemas.openxmlformats.org/officeDocument/2006/relationships/hyperlink" Target="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 TargetMode="External"/><Relationship Id="rId105" Type="http://schemas.openxmlformats.org/officeDocument/2006/relationships/hyperlink" Target="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 TargetMode="External"/><Relationship Id="rId104" Type="http://schemas.openxmlformats.org/officeDocument/2006/relationships/hyperlink" Target="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 TargetMode="External"/><Relationship Id="rId103" Type="http://schemas.openxmlformats.org/officeDocument/2006/relationships/hyperlink" Target="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 TargetMode="External"/><Relationship Id="rId102" Type="http://schemas.openxmlformats.org/officeDocument/2006/relationships/hyperlink" Target="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 TargetMode="External"/><Relationship Id="rId101" Type="http://schemas.openxmlformats.org/officeDocument/2006/relationships/hyperlink" Target="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 TargetMode="External"/><Relationship Id="rId100" Type="http://schemas.openxmlformats.org/officeDocument/2006/relationships/hyperlink" Target="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 TargetMode="External"/><Relationship Id="rId10" Type="http://schemas.openxmlformats.org/officeDocument/2006/relationships/hyperlink" Target="https://item.taobao.com/item.htm?id=846795511174" TargetMode="External"/><Relationship Id="rId1" Type="http://schemas.openxmlformats.org/officeDocument/2006/relationships/hyperlink" Target="https://item.taobao.com/item.htm?id=7772490076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2"/>
  <sheetViews>
    <sheetView tabSelected="1" workbookViewId="0">
      <selection activeCell="A2" sqref="A2:F2"/>
    </sheetView>
  </sheetViews>
  <sheetFormatPr defaultColWidth="9" defaultRowHeight="40" customHeight="1" outlineLevelCol="5"/>
  <cols>
    <col min="1" max="1" width="8.25" style="1" customWidth="1"/>
    <col min="2" max="3" width="26.375" style="1" customWidth="1"/>
    <col min="4" max="4" width="19.625" style="1" customWidth="1"/>
    <col min="5" max="5" width="10" style="1" customWidth="1"/>
    <col min="6" max="6" width="45.375" style="1" customWidth="1"/>
    <col min="7" max="16384" width="9" style="1"/>
  </cols>
  <sheetData>
    <row r="1" customHeight="1" spans="1:6">
      <c r="A1" s="2" t="s">
        <v>0</v>
      </c>
      <c r="B1" s="2"/>
      <c r="C1" s="2"/>
      <c r="D1" s="2"/>
      <c r="E1" s="2"/>
      <c r="F1" s="2"/>
    </row>
    <row r="2" customHeight="1" spans="1:6">
      <c r="A2" s="3" t="s">
        <v>1</v>
      </c>
      <c r="B2" s="3"/>
      <c r="C2" s="3"/>
      <c r="D2" s="3"/>
      <c r="E2" s="3"/>
      <c r="F2" s="3"/>
    </row>
    <row r="3" customHeight="1" spans="1:6">
      <c r="A3" s="4" t="s">
        <v>2</v>
      </c>
      <c r="B3" s="4" t="s">
        <v>3</v>
      </c>
      <c r="C3" s="4" t="s">
        <v>4</v>
      </c>
      <c r="D3" s="4" t="s">
        <v>5</v>
      </c>
      <c r="E3" s="4" t="s">
        <v>6</v>
      </c>
      <c r="F3" s="4" t="s">
        <v>7</v>
      </c>
    </row>
    <row r="4" customHeight="1" spans="1:6">
      <c r="A4" s="5">
        <v>1</v>
      </c>
      <c r="B4" s="5" t="s">
        <v>8</v>
      </c>
      <c r="C4" s="5" t="s">
        <v>9</v>
      </c>
      <c r="D4" s="5" t="str">
        <f>_xlfn.DISPIMG("ID_09FC91DAFAFE48BCB8863DA7BB682B04",1)</f>
        <v>=DISPIMG("ID_09FC91DAFAFE48BCB8863DA7BB682B04",1)</v>
      </c>
      <c r="E4" s="5">
        <v>1</v>
      </c>
      <c r="F4" s="6" t="s">
        <v>10</v>
      </c>
    </row>
    <row r="5" customHeight="1" spans="1:6">
      <c r="A5" s="5">
        <v>2</v>
      </c>
      <c r="B5" s="5" t="s">
        <v>11</v>
      </c>
      <c r="C5" s="5" t="s">
        <v>12</v>
      </c>
      <c r="D5" s="5" t="str">
        <f>_xlfn.DISPIMG("ID_E512B58CB87744CE9AC7ED98217E85EA",1)</f>
        <v>=DISPIMG("ID_E512B58CB87744CE9AC7ED98217E85EA",1)</v>
      </c>
      <c r="E5" s="5">
        <v>1</v>
      </c>
      <c r="F5" s="6" t="s">
        <v>13</v>
      </c>
    </row>
    <row r="6" customHeight="1" spans="1:6">
      <c r="A6" s="5">
        <v>3</v>
      </c>
      <c r="B6" s="5" t="s">
        <v>14</v>
      </c>
      <c r="C6" s="5" t="s">
        <v>15</v>
      </c>
      <c r="D6" s="5" t="str">
        <f>_xlfn.DISPIMG("ID_5FC34083FA8E41FDBFD9F2B346B525D5",1)</f>
        <v>=DISPIMG("ID_5FC34083FA8E41FDBFD9F2B346B525D5",1)</v>
      </c>
      <c r="E6" s="5">
        <v>1</v>
      </c>
      <c r="F6" s="6" t="s">
        <v>16</v>
      </c>
    </row>
    <row r="7" customHeight="1" spans="1:6">
      <c r="A7" s="5">
        <v>4</v>
      </c>
      <c r="B7" s="5" t="s">
        <v>17</v>
      </c>
      <c r="C7" s="5" t="s">
        <v>18</v>
      </c>
      <c r="D7" s="5" t="str">
        <f>_xlfn.DISPIMG("ID_3A94EE26AC664ADF85BA31AE158D2183",1)</f>
        <v>=DISPIMG("ID_3A94EE26AC664ADF85BA31AE158D2183",1)</v>
      </c>
      <c r="E7" s="5">
        <v>1</v>
      </c>
      <c r="F7" s="7" t="s">
        <v>19</v>
      </c>
    </row>
    <row r="8" customHeight="1" spans="1:6">
      <c r="A8" s="5">
        <v>5</v>
      </c>
      <c r="B8" s="5" t="s">
        <v>20</v>
      </c>
      <c r="C8" s="5" t="s">
        <v>21</v>
      </c>
      <c r="D8" s="5" t="str">
        <f>_xlfn.DISPIMG("ID_218B4509DAB244EEBCB209F49560D094",1)</f>
        <v>=DISPIMG("ID_218B4509DAB244EEBCB209F49560D094",1)</v>
      </c>
      <c r="E8" s="5">
        <v>1</v>
      </c>
      <c r="F8" s="7" t="s">
        <v>22</v>
      </c>
    </row>
    <row r="9" customHeight="1" spans="1:6">
      <c r="A9" s="5">
        <v>6</v>
      </c>
      <c r="B9" s="5" t="s">
        <v>23</v>
      </c>
      <c r="C9" s="5" t="s">
        <v>24</v>
      </c>
      <c r="D9" s="5" t="str">
        <f>_xlfn.DISPIMG("ID_D760615BE95F4E1D875511ED92E04101",1)</f>
        <v>=DISPIMG("ID_D760615BE95F4E1D875511ED92E04101",1)</v>
      </c>
      <c r="E9" s="5">
        <v>1</v>
      </c>
      <c r="F9" s="7" t="s">
        <v>25</v>
      </c>
    </row>
    <row r="10" customHeight="1" spans="1:6">
      <c r="A10" s="5">
        <v>7</v>
      </c>
      <c r="B10" s="5" t="s">
        <v>26</v>
      </c>
      <c r="C10" s="5" t="s">
        <v>27</v>
      </c>
      <c r="D10" s="5" t="str">
        <f>_xlfn.DISPIMG("ID_41AFE55D86174770A3FF159746DB2DF7",1)</f>
        <v>=DISPIMG("ID_41AFE55D86174770A3FF159746DB2DF7",1)</v>
      </c>
      <c r="E10" s="5">
        <v>1</v>
      </c>
      <c r="F10" s="7" t="s">
        <v>28</v>
      </c>
    </row>
    <row r="11" customHeight="1" spans="1:6">
      <c r="A11" s="5">
        <v>8</v>
      </c>
      <c r="B11" s="5" t="s">
        <v>29</v>
      </c>
      <c r="C11" s="5" t="s">
        <v>30</v>
      </c>
      <c r="D11" s="5" t="str">
        <f>_xlfn.DISPIMG("ID_131AE795AF534357A77432262A63A89E",1)</f>
        <v>=DISPIMG("ID_131AE795AF534357A77432262A63A89E",1)</v>
      </c>
      <c r="E11" s="5">
        <v>1</v>
      </c>
      <c r="F11" s="6" t="s">
        <v>31</v>
      </c>
    </row>
    <row r="12" customHeight="1" spans="1:6">
      <c r="A12" s="5">
        <v>9</v>
      </c>
      <c r="B12" s="5" t="s">
        <v>32</v>
      </c>
      <c r="C12" s="5" t="s">
        <v>33</v>
      </c>
      <c r="D12" s="5" t="str">
        <f>_xlfn.DISPIMG("ID_4C2A2985A6AC4E5599A5635CC39C739D",1)</f>
        <v>=DISPIMG("ID_4C2A2985A6AC4E5599A5635CC39C739D",1)</v>
      </c>
      <c r="E12" s="5">
        <v>1</v>
      </c>
      <c r="F12" s="8" t="s">
        <v>34</v>
      </c>
    </row>
    <row r="13" customHeight="1" spans="1:6">
      <c r="A13" s="5">
        <v>10</v>
      </c>
      <c r="B13" s="5" t="s">
        <v>35</v>
      </c>
      <c r="C13" s="5" t="s">
        <v>36</v>
      </c>
      <c r="D13" s="5" t="str">
        <f>_xlfn.DISPIMG("ID_F51A9AFDDCD947908577815654B40D3F",1)</f>
        <v>=DISPIMG("ID_F51A9AFDDCD947908577815654B40D3F",1)</v>
      </c>
      <c r="E13" s="5">
        <v>1</v>
      </c>
      <c r="F13" s="8" t="s">
        <v>37</v>
      </c>
    </row>
    <row r="14" customHeight="1" spans="1:6">
      <c r="A14" s="5">
        <v>11</v>
      </c>
      <c r="B14" s="5" t="s">
        <v>35</v>
      </c>
      <c r="C14" s="5" t="s">
        <v>38</v>
      </c>
      <c r="D14" s="5" t="str">
        <f>_xlfn.DISPIMG("ID_8D0932AF51E74E38B9B1D874DCE1A6F9",1)</f>
        <v>=DISPIMG("ID_8D0932AF51E74E38B9B1D874DCE1A6F9",1)</v>
      </c>
      <c r="E14" s="5">
        <v>1</v>
      </c>
      <c r="F14" s="7" t="s">
        <v>39</v>
      </c>
    </row>
    <row r="15" customHeight="1" spans="1:6">
      <c r="A15" s="5">
        <v>12</v>
      </c>
      <c r="B15" s="5" t="s">
        <v>40</v>
      </c>
      <c r="C15" s="5" t="s">
        <v>41</v>
      </c>
      <c r="D15" s="5" t="str">
        <f>_xlfn.DISPIMG("ID_F3F26C074B7D414DA2ADE38A535B7AF4",1)</f>
        <v>=DISPIMG("ID_F3F26C074B7D414DA2ADE38A535B7AF4",1)</v>
      </c>
      <c r="E15" s="5">
        <v>1</v>
      </c>
      <c r="F15" s="8" t="s">
        <v>42</v>
      </c>
    </row>
    <row r="16" customHeight="1" spans="1:6">
      <c r="A16" s="5">
        <v>13</v>
      </c>
      <c r="B16" s="5" t="s">
        <v>43</v>
      </c>
      <c r="C16" s="5" t="s">
        <v>44</v>
      </c>
      <c r="D16" s="5" t="str">
        <f>_xlfn.DISPIMG("ID_31B733C7792248D4B377C57FB0E825A0",1)</f>
        <v>=DISPIMG("ID_31B733C7792248D4B377C57FB0E825A0",1)</v>
      </c>
      <c r="E16" s="5">
        <v>1</v>
      </c>
      <c r="F16" s="7" t="s">
        <v>42</v>
      </c>
    </row>
    <row r="17" customHeight="1" spans="1:6">
      <c r="A17" s="5">
        <v>14</v>
      </c>
      <c r="B17" s="5" t="s">
        <v>45</v>
      </c>
      <c r="C17" s="5" t="s">
        <v>46</v>
      </c>
      <c r="D17" s="5" t="str">
        <f>_xlfn.DISPIMG("ID_9712416CD7FE472288DE09134A7386AD",1)</f>
        <v>=DISPIMG("ID_9712416CD7FE472288DE09134A7386AD",1)</v>
      </c>
      <c r="E17" s="5">
        <v>1</v>
      </c>
      <c r="F17" s="7" t="s">
        <v>47</v>
      </c>
    </row>
    <row r="18" customHeight="1" spans="1:6">
      <c r="A18" s="5">
        <v>15</v>
      </c>
      <c r="B18" s="5" t="s">
        <v>48</v>
      </c>
      <c r="C18" s="5" t="s">
        <v>49</v>
      </c>
      <c r="D18" s="5" t="str">
        <f>_xlfn.DISPIMG("ID_DADAFED51F7B4BD3A10DF7E90111155E",1)</f>
        <v>=DISPIMG("ID_DADAFED51F7B4BD3A10DF7E90111155E",1)</v>
      </c>
      <c r="E18" s="5">
        <v>1</v>
      </c>
      <c r="F18" s="7" t="s">
        <v>50</v>
      </c>
    </row>
    <row r="19" customHeight="1" spans="1:6">
      <c r="A19" s="5">
        <v>16</v>
      </c>
      <c r="B19" s="5" t="s">
        <v>51</v>
      </c>
      <c r="C19" s="5" t="s">
        <v>52</v>
      </c>
      <c r="D19" s="5" t="str">
        <f>_xlfn.DISPIMG("ID_3FDD5694CAD8489692A610096F043B18",1)</f>
        <v>=DISPIMG("ID_3FDD5694CAD8489692A610096F043B18",1)</v>
      </c>
      <c r="E19" s="5">
        <v>1</v>
      </c>
      <c r="F19" s="7" t="s">
        <v>53</v>
      </c>
    </row>
    <row r="20" customHeight="1" spans="1:6">
      <c r="A20" s="5">
        <v>17</v>
      </c>
      <c r="B20" s="5" t="s">
        <v>54</v>
      </c>
      <c r="C20" s="5" t="s">
        <v>55</v>
      </c>
      <c r="D20" s="5" t="str">
        <f>_xlfn.DISPIMG("ID_B14548EF547A479CBC8B391ECDE4B42B",1)</f>
        <v>=DISPIMG("ID_B14548EF547A479CBC8B391ECDE4B42B",1)</v>
      </c>
      <c r="E20" s="5">
        <v>1</v>
      </c>
      <c r="F20" s="7" t="s">
        <v>56</v>
      </c>
    </row>
    <row r="21" customHeight="1" spans="1:6">
      <c r="A21" s="5">
        <v>18</v>
      </c>
      <c r="B21" s="5" t="s">
        <v>57</v>
      </c>
      <c r="C21" s="5" t="s">
        <v>58</v>
      </c>
      <c r="D21" s="5" t="str">
        <f>_xlfn.DISPIMG("ID_ACEDFF9A5AB04992B115F6DC05730583",1)</f>
        <v>=DISPIMG("ID_ACEDFF9A5AB04992B115F6DC05730583",1)</v>
      </c>
      <c r="E21" s="5">
        <v>1</v>
      </c>
      <c r="F21" s="7" t="s">
        <v>59</v>
      </c>
    </row>
    <row r="22" customHeight="1" spans="1:6">
      <c r="A22" s="5">
        <v>19</v>
      </c>
      <c r="B22" s="5" t="s">
        <v>60</v>
      </c>
      <c r="C22" s="5" t="s">
        <v>61</v>
      </c>
      <c r="D22" s="5" t="str">
        <f>_xlfn.DISPIMG("ID_E9A4E3E46C82457C9E2C01C862AE3088",1)</f>
        <v>=DISPIMG("ID_E9A4E3E46C82457C9E2C01C862AE3088",1)</v>
      </c>
      <c r="E22" s="5">
        <v>1</v>
      </c>
      <c r="F22" s="7" t="s">
        <v>62</v>
      </c>
    </row>
    <row r="23" customHeight="1" spans="1:6">
      <c r="A23" s="5">
        <v>20</v>
      </c>
      <c r="B23" s="5" t="s">
        <v>63</v>
      </c>
      <c r="C23" s="5" t="s">
        <v>64</v>
      </c>
      <c r="D23" s="5" t="str">
        <f>_xlfn.DISPIMG("ID_3BD1D9A601034FAC98D60B94B5462A40",1)</f>
        <v>=DISPIMG("ID_3BD1D9A601034FAC98D60B94B5462A40",1)</v>
      </c>
      <c r="E23" s="5">
        <v>1</v>
      </c>
      <c r="F23" s="7" t="s">
        <v>65</v>
      </c>
    </row>
    <row r="24" customHeight="1" spans="1:6">
      <c r="A24" s="5">
        <v>21</v>
      </c>
      <c r="B24" s="5" t="s">
        <v>66</v>
      </c>
      <c r="C24" s="5" t="s">
        <v>67</v>
      </c>
      <c r="D24" s="5" t="str">
        <f>_xlfn.DISPIMG("ID_44F704F0E4994DBB8FC88E2DC86556FE",1)</f>
        <v>=DISPIMG("ID_44F704F0E4994DBB8FC88E2DC86556FE",1)</v>
      </c>
      <c r="E24" s="5">
        <v>1</v>
      </c>
      <c r="F24" s="7" t="s">
        <v>68</v>
      </c>
    </row>
    <row r="25" customHeight="1" spans="1:6">
      <c r="A25" s="3" t="s">
        <v>69</v>
      </c>
      <c r="B25" s="3"/>
      <c r="C25" s="3"/>
      <c r="D25" s="3"/>
      <c r="E25" s="3"/>
      <c r="F25" s="3"/>
    </row>
    <row r="26" customHeight="1" spans="1:6">
      <c r="A26" s="4" t="s">
        <v>2</v>
      </c>
      <c r="B26" s="4" t="s">
        <v>3</v>
      </c>
      <c r="C26" s="4" t="s">
        <v>4</v>
      </c>
      <c r="D26" s="4" t="s">
        <v>5</v>
      </c>
      <c r="E26" s="4" t="s">
        <v>6</v>
      </c>
      <c r="F26" s="4" t="s">
        <v>7</v>
      </c>
    </row>
    <row r="27" customHeight="1" spans="1:6">
      <c r="A27" s="5">
        <v>1</v>
      </c>
      <c r="B27" s="5" t="s">
        <v>70</v>
      </c>
      <c r="C27" s="9" t="s">
        <v>71</v>
      </c>
      <c r="D27" s="10" t="str">
        <f>_xlfn.DISPIMG("ID_B662FBD8A5324B928496B6123AD8F8FF",1)</f>
        <v>=DISPIMG("ID_B662FBD8A5324B928496B6123AD8F8FF",1)</v>
      </c>
      <c r="E27" s="10">
        <v>3</v>
      </c>
      <c r="F27" s="7" t="s">
        <v>72</v>
      </c>
    </row>
    <row r="28" customHeight="1" spans="1:6">
      <c r="A28" s="5">
        <v>2</v>
      </c>
      <c r="B28" s="5" t="s">
        <v>73</v>
      </c>
      <c r="C28" s="11" t="s">
        <v>74</v>
      </c>
      <c r="D28" s="10" t="str">
        <f>_xlfn.DISPIMG("ID_1219AF143A04450AAE790FEF9824526D",1)</f>
        <v>=DISPIMG("ID_1219AF143A04450AAE790FEF9824526D",1)</v>
      </c>
      <c r="E28" s="10">
        <v>3</v>
      </c>
      <c r="F28" s="7" t="s">
        <v>75</v>
      </c>
    </row>
    <row r="29" customHeight="1" spans="1:6">
      <c r="A29" s="5">
        <v>3</v>
      </c>
      <c r="B29" s="5" t="s">
        <v>76</v>
      </c>
      <c r="C29" s="9" t="s">
        <v>77</v>
      </c>
      <c r="D29" s="10" t="str">
        <f>_xlfn.DISPIMG("ID_8CBE5228BB92401381E8C17F818CDE42",1)</f>
        <v>=DISPIMG("ID_8CBE5228BB92401381E8C17F818CDE42",1)</v>
      </c>
      <c r="E29" s="10">
        <v>3</v>
      </c>
      <c r="F29" s="12" t="s">
        <v>78</v>
      </c>
    </row>
    <row r="30" customHeight="1" spans="1:6">
      <c r="A30" s="5">
        <v>4</v>
      </c>
      <c r="B30" s="5" t="s">
        <v>79</v>
      </c>
      <c r="C30" s="9" t="s">
        <v>80</v>
      </c>
      <c r="D30" s="10" t="str">
        <f>_xlfn.DISPIMG("ID_1128414A678F4D06AB9F756CE745F82A",1)</f>
        <v>=DISPIMG("ID_1128414A678F4D06AB9F756CE745F82A",1)</v>
      </c>
      <c r="E30" s="10">
        <v>3</v>
      </c>
      <c r="F30" s="12" t="s">
        <v>81</v>
      </c>
    </row>
    <row r="31" customHeight="1" spans="1:6">
      <c r="A31" s="5">
        <v>5</v>
      </c>
      <c r="B31" s="5" t="s">
        <v>82</v>
      </c>
      <c r="C31" s="11" t="s">
        <v>83</v>
      </c>
      <c r="D31" s="10" t="str">
        <f>_xlfn.DISPIMG("ID_A261392F53CB26077A795D67A1365969",1)</f>
        <v>=DISPIMG("ID_A261392F53CB26077A795D67A1365969",1)</v>
      </c>
      <c r="E31" s="10">
        <v>2</v>
      </c>
      <c r="F31" s="7" t="s">
        <v>84</v>
      </c>
    </row>
    <row r="32" customHeight="1" spans="1:6">
      <c r="A32" s="5">
        <v>6</v>
      </c>
      <c r="B32" s="5" t="s">
        <v>85</v>
      </c>
      <c r="C32" s="11" t="s">
        <v>86</v>
      </c>
      <c r="D32" s="10" t="str">
        <f>_xlfn.DISPIMG("ID_C9982727D28713FF087A5D670DCC1EA3",1)</f>
        <v>=DISPIMG("ID_C9982727D28713FF087A5D670DCC1EA3",1)</v>
      </c>
      <c r="E32" s="10">
        <v>2</v>
      </c>
      <c r="F32" s="13" t="s">
        <v>87</v>
      </c>
    </row>
    <row r="33" customHeight="1" spans="1:6">
      <c r="A33" s="5">
        <v>7</v>
      </c>
      <c r="B33" s="5" t="s">
        <v>88</v>
      </c>
      <c r="C33" s="11" t="s">
        <v>89</v>
      </c>
      <c r="D33" s="10" t="str">
        <f>_xlfn.DISPIMG("ID_5CCEB0407521857ECA7A5D67EF0D37EE",1)</f>
        <v>=DISPIMG("ID_5CCEB0407521857ECA7A5D67EF0D37EE",1)</v>
      </c>
      <c r="E33" s="10">
        <v>3</v>
      </c>
      <c r="F33" s="10" t="s">
        <v>90</v>
      </c>
    </row>
    <row r="34" customHeight="1" spans="1:6">
      <c r="A34" s="5">
        <v>8</v>
      </c>
      <c r="B34" s="5" t="s">
        <v>91</v>
      </c>
      <c r="C34" s="11" t="s">
        <v>92</v>
      </c>
      <c r="D34" s="10" t="str">
        <f>_xlfn.DISPIMG("ID_D1E8B092BBB274E44C7B5D6765B4650F",1)</f>
        <v>=DISPIMG("ID_D1E8B092BBB274E44C7B5D6765B4650F",1)</v>
      </c>
      <c r="E34" s="10">
        <v>2</v>
      </c>
      <c r="F34" s="10" t="s">
        <v>93</v>
      </c>
    </row>
    <row r="35" customHeight="1" spans="1:6">
      <c r="A35" s="5">
        <v>9</v>
      </c>
      <c r="B35" s="5" t="s">
        <v>94</v>
      </c>
      <c r="C35" s="11" t="s">
        <v>95</v>
      </c>
      <c r="D35" s="10" t="str">
        <f>_xlfn.DISPIMG("ID_0A0F5E441F7E3A62327D5D67DD620C5A",1)</f>
        <v>=DISPIMG("ID_0A0F5E441F7E3A62327D5D67DD620C5A",1)</v>
      </c>
      <c r="E35" s="10">
        <v>1</v>
      </c>
      <c r="F35" s="10" t="s">
        <v>96</v>
      </c>
    </row>
    <row r="36" customHeight="1" spans="1:6">
      <c r="A36" s="5">
        <v>10</v>
      </c>
      <c r="B36" s="5" t="s">
        <v>97</v>
      </c>
      <c r="C36" s="11" t="s">
        <v>98</v>
      </c>
      <c r="D36" s="10" t="str">
        <f>_xlfn.DISPIMG("ID_E879CA22ABD9B6623A7E5D67762BC287",1)</f>
        <v>=DISPIMG("ID_E879CA22ABD9B6623A7E5D67762BC287",1)</v>
      </c>
      <c r="E36" s="10">
        <v>2</v>
      </c>
      <c r="F36" s="10" t="s">
        <v>99</v>
      </c>
    </row>
    <row r="37" customHeight="1" spans="1:6">
      <c r="A37" s="5">
        <v>11</v>
      </c>
      <c r="B37" s="5" t="s">
        <v>100</v>
      </c>
      <c r="C37" s="11" t="s">
        <v>101</v>
      </c>
      <c r="D37" s="10" t="str">
        <f>_xlfn.DISPIMG("ID_FA4EDCBD350454E7BB7D5D670D66E228",1)</f>
        <v>=DISPIMG("ID_FA4EDCBD350454E7BB7D5D670D66E228",1)</v>
      </c>
      <c r="E37" s="10">
        <v>2</v>
      </c>
      <c r="F37" s="10" t="s">
        <v>102</v>
      </c>
    </row>
    <row r="38" customHeight="1" spans="1:6">
      <c r="A38" s="5">
        <v>12</v>
      </c>
      <c r="B38" s="5" t="s">
        <v>103</v>
      </c>
      <c r="C38" s="11" t="s">
        <v>104</v>
      </c>
      <c r="D38" s="10" t="str">
        <f>_xlfn.DISPIMG("ID_6EE6BFC36625A59CEA7B5D6723B18710",1)</f>
        <v>=DISPIMG("ID_6EE6BFC36625A59CEA7B5D6723B18710",1)</v>
      </c>
      <c r="E38" s="10">
        <v>2</v>
      </c>
      <c r="F38" s="10" t="s">
        <v>105</v>
      </c>
    </row>
    <row r="39" customHeight="1" spans="1:6">
      <c r="A39" s="5">
        <v>13</v>
      </c>
      <c r="B39" s="5" t="s">
        <v>106</v>
      </c>
      <c r="C39" s="9" t="s">
        <v>107</v>
      </c>
      <c r="D39" s="10" t="str">
        <f>_xlfn.DISPIMG("ID_D47679C1698B47F2AC4211DD5A20B35F",1)</f>
        <v>=DISPIMG("ID_D47679C1698B47F2AC4211DD5A20B35F",1)</v>
      </c>
      <c r="E39" s="10">
        <v>2</v>
      </c>
      <c r="F39" s="12" t="s">
        <v>108</v>
      </c>
    </row>
    <row r="40" customHeight="1" spans="1:6">
      <c r="A40" s="5">
        <v>14</v>
      </c>
      <c r="B40" s="5" t="s">
        <v>109</v>
      </c>
      <c r="C40" s="11" t="s">
        <v>110</v>
      </c>
      <c r="D40" s="10" t="str">
        <f>_xlfn.DISPIMG("ID_E7E747E218AB44E5A935597AE75AE97E",1)</f>
        <v>=DISPIMG("ID_E7E747E218AB44E5A935597AE75AE97E",1)</v>
      </c>
      <c r="E40" s="10">
        <v>2</v>
      </c>
      <c r="F40" s="12" t="s">
        <v>111</v>
      </c>
    </row>
    <row r="41" customHeight="1" spans="1:6">
      <c r="A41" s="5">
        <v>15</v>
      </c>
      <c r="B41" s="5" t="s">
        <v>112</v>
      </c>
      <c r="C41" s="11" t="s">
        <v>112</v>
      </c>
      <c r="D41" s="10" t="str">
        <f>_xlfn.DISPIMG("ID_65B1E035769447C7A920166F37BA75D4",1)</f>
        <v>=DISPIMG("ID_65B1E035769447C7A920166F37BA75D4",1)</v>
      </c>
      <c r="E41" s="10">
        <v>2</v>
      </c>
      <c r="F41" s="12" t="s">
        <v>113</v>
      </c>
    </row>
    <row r="42" customHeight="1" spans="1:6">
      <c r="A42" s="5">
        <v>16</v>
      </c>
      <c r="B42" s="5" t="s">
        <v>114</v>
      </c>
      <c r="C42" s="11" t="s">
        <v>115</v>
      </c>
      <c r="D42" s="10" t="str">
        <f>_xlfn.DISPIMG("ID_0AD8933DF11847339692942E47FB554E",1)</f>
        <v>=DISPIMG("ID_0AD8933DF11847339692942E47FB554E",1)</v>
      </c>
      <c r="E42" s="10">
        <v>2</v>
      </c>
      <c r="F42" s="12" t="s">
        <v>116</v>
      </c>
    </row>
    <row r="43" customHeight="1" spans="1:6">
      <c r="A43" s="5">
        <v>17</v>
      </c>
      <c r="B43" s="5" t="s">
        <v>117</v>
      </c>
      <c r="C43" s="9" t="s">
        <v>118</v>
      </c>
      <c r="D43" s="10" t="str">
        <f>_xlfn.DISPIMG("ID_1A3D146B9D294E89BCD24E01E9DFE310",1)</f>
        <v>=DISPIMG("ID_1A3D146B9D294E89BCD24E01E9DFE310",1)</v>
      </c>
      <c r="E43" s="10">
        <v>2</v>
      </c>
      <c r="F43" s="12" t="s">
        <v>119</v>
      </c>
    </row>
    <row r="44" customHeight="1" spans="1:6">
      <c r="A44" s="5">
        <v>18</v>
      </c>
      <c r="B44" s="5" t="s">
        <v>120</v>
      </c>
      <c r="C44" s="11" t="s">
        <v>121</v>
      </c>
      <c r="D44" s="10" t="str">
        <f>_xlfn.DISPIMG("ID_772C0F9863434C18846E9FC6BE70FE96",1)</f>
        <v>=DISPIMG("ID_772C0F9863434C18846E9FC6BE70FE96",1)</v>
      </c>
      <c r="E44" s="10">
        <v>2</v>
      </c>
      <c r="F44" s="12" t="s">
        <v>122</v>
      </c>
    </row>
    <row r="45" customHeight="1" spans="1:6">
      <c r="A45" s="5">
        <v>19</v>
      </c>
      <c r="B45" s="5" t="s">
        <v>123</v>
      </c>
      <c r="C45" s="11" t="s">
        <v>124</v>
      </c>
      <c r="D45" s="10" t="str">
        <f>_xlfn.DISPIMG("ID_DC66745D7C6342DCACE246D12B4D7CF9",1)</f>
        <v>=DISPIMG("ID_DC66745D7C6342DCACE246D12B4D7CF9",1)</v>
      </c>
      <c r="E45" s="10">
        <v>2</v>
      </c>
      <c r="F45" s="12" t="s">
        <v>125</v>
      </c>
    </row>
    <row r="46" customHeight="1" spans="1:6">
      <c r="A46" s="5">
        <v>20</v>
      </c>
      <c r="B46" s="5" t="s">
        <v>126</v>
      </c>
      <c r="C46" s="11" t="s">
        <v>126</v>
      </c>
      <c r="D46" s="10" t="str">
        <f>_xlfn.DISPIMG("ID_5E18ADDE66B648CFBFFF3D8069A1E336",1)</f>
        <v>=DISPIMG("ID_5E18ADDE66B648CFBFFF3D8069A1E336",1)</v>
      </c>
      <c r="E46" s="10">
        <v>1</v>
      </c>
      <c r="F46" s="12" t="s">
        <v>127</v>
      </c>
    </row>
    <row r="47" customHeight="1" spans="1:6">
      <c r="A47" s="5">
        <v>21</v>
      </c>
      <c r="B47" s="5" t="s">
        <v>128</v>
      </c>
      <c r="C47" s="11" t="s">
        <v>129</v>
      </c>
      <c r="D47" s="10" t="str">
        <f>_xlfn.DISPIMG("ID_90AF3E7A946A42F89BD140C6E93A5DA3",1)</f>
        <v>=DISPIMG("ID_90AF3E7A946A42F89BD140C6E93A5DA3",1)</v>
      </c>
      <c r="E47" s="10">
        <v>1</v>
      </c>
      <c r="F47" s="12" t="s">
        <v>130</v>
      </c>
    </row>
    <row r="48" customHeight="1" spans="1:6">
      <c r="A48" s="5">
        <v>22</v>
      </c>
      <c r="B48" s="5" t="s">
        <v>131</v>
      </c>
      <c r="C48" s="9" t="s">
        <v>132</v>
      </c>
      <c r="D48" s="10" t="str">
        <f>_xlfn.DISPIMG("ID_2580CC4145D24A77A9F175E710CE8215",1)</f>
        <v>=DISPIMG("ID_2580CC4145D24A77A9F175E710CE8215",1)</v>
      </c>
      <c r="E48" s="10">
        <v>1</v>
      </c>
      <c r="F48" s="12" t="s">
        <v>133</v>
      </c>
    </row>
    <row r="49" customHeight="1" spans="1:6">
      <c r="A49" s="5">
        <v>23</v>
      </c>
      <c r="B49" s="5" t="s">
        <v>134</v>
      </c>
      <c r="C49" s="11" t="s">
        <v>135</v>
      </c>
      <c r="D49" s="10" t="str">
        <f>_xlfn.DISPIMG("ID_3B8209E1B8374393A2AB1CEF3B9E93F9",1)</f>
        <v>=DISPIMG("ID_3B8209E1B8374393A2AB1CEF3B9E93F9",1)</v>
      </c>
      <c r="E49" s="10">
        <v>1</v>
      </c>
      <c r="F49" s="12" t="s">
        <v>136</v>
      </c>
    </row>
    <row r="50" customHeight="1" spans="1:6">
      <c r="A50" s="5">
        <v>24</v>
      </c>
      <c r="B50" s="5" t="s">
        <v>137</v>
      </c>
      <c r="C50" s="11" t="s">
        <v>138</v>
      </c>
      <c r="D50" s="10" t="str">
        <f>_xlfn.DISPIMG("ID_543B6285657B44C9AEBCECAF5BCF183A",1)</f>
        <v>=DISPIMG("ID_543B6285657B44C9AEBCECAF5BCF183A",1)</v>
      </c>
      <c r="E50" s="10">
        <v>2</v>
      </c>
      <c r="F50" s="12" t="s">
        <v>139</v>
      </c>
    </row>
    <row r="51" customHeight="1" spans="1:6">
      <c r="A51" s="5">
        <v>25</v>
      </c>
      <c r="B51" s="5" t="s">
        <v>140</v>
      </c>
      <c r="C51" s="9" t="s">
        <v>141</v>
      </c>
      <c r="D51" s="10" t="str">
        <f>_xlfn.DISPIMG("ID_1E74CB07F8E946618D3DA8BA1A0EE8D5",1)</f>
        <v>=DISPIMG("ID_1E74CB07F8E946618D3DA8BA1A0EE8D5",1)</v>
      </c>
      <c r="E51" s="10">
        <v>2</v>
      </c>
      <c r="F51" s="12" t="s">
        <v>142</v>
      </c>
    </row>
    <row r="52" customHeight="1" spans="1:6">
      <c r="A52" s="5">
        <v>26</v>
      </c>
      <c r="B52" s="5" t="s">
        <v>143</v>
      </c>
      <c r="C52" s="9" t="s">
        <v>144</v>
      </c>
      <c r="D52" s="10" t="str">
        <f>_xlfn.DISPIMG("ID_62ABD6866B694F18B19B67C7E77DA58C",1)</f>
        <v>=DISPIMG("ID_62ABD6866B694F18B19B67C7E77DA58C",1)</v>
      </c>
      <c r="E52" s="10">
        <v>2</v>
      </c>
      <c r="F52" s="12" t="s">
        <v>145</v>
      </c>
    </row>
    <row r="53" customHeight="1" spans="1:6">
      <c r="A53" s="5">
        <v>27</v>
      </c>
      <c r="B53" s="5" t="s">
        <v>146</v>
      </c>
      <c r="C53" s="9" t="s">
        <v>147</v>
      </c>
      <c r="D53" s="10" t="str">
        <f>_xlfn.DISPIMG("ID_EF886CBA014C4C5E92C0872C1E52B106",1)</f>
        <v>=DISPIMG("ID_EF886CBA014C4C5E92C0872C1E52B106",1)</v>
      </c>
      <c r="E53" s="10">
        <v>2</v>
      </c>
      <c r="F53" s="12" t="s">
        <v>148</v>
      </c>
    </row>
    <row r="54" customHeight="1" spans="1:6">
      <c r="A54" s="5">
        <v>28</v>
      </c>
      <c r="B54" s="5" t="s">
        <v>149</v>
      </c>
      <c r="C54" s="9" t="s">
        <v>150</v>
      </c>
      <c r="D54" s="10" t="str">
        <f>_xlfn.DISPIMG("ID_14C74E154FFD4E8F9F3118F6FFCC62EF",1)</f>
        <v>=DISPIMG("ID_14C74E154FFD4E8F9F3118F6FFCC62EF",1)</v>
      </c>
      <c r="E54" s="10">
        <v>3</v>
      </c>
      <c r="F54" s="12" t="s">
        <v>151</v>
      </c>
    </row>
    <row r="55" customHeight="1" spans="1:6">
      <c r="A55" s="5">
        <v>29</v>
      </c>
      <c r="B55" s="5" t="s">
        <v>152</v>
      </c>
      <c r="C55" s="9" t="s">
        <v>153</v>
      </c>
      <c r="D55" s="10" t="str">
        <f>_xlfn.DISPIMG("ID_BBD348907F6D4F6EAEE2AECB19ACB14C",1)</f>
        <v>=DISPIMG("ID_BBD348907F6D4F6EAEE2AECB19ACB14C",1)</v>
      </c>
      <c r="E55" s="10">
        <v>2</v>
      </c>
      <c r="F55" s="12" t="s">
        <v>154</v>
      </c>
    </row>
    <row r="56" customHeight="1" spans="1:6">
      <c r="A56" s="5">
        <v>30</v>
      </c>
      <c r="B56" s="9" t="s">
        <v>155</v>
      </c>
      <c r="C56" s="9" t="s">
        <v>156</v>
      </c>
      <c r="D56" s="10" t="str">
        <f>_xlfn.DISPIMG("ID_27FACAAB3123488BB665354A46A39968",1)</f>
        <v>=DISPIMG("ID_27FACAAB3123488BB665354A46A39968",1)</v>
      </c>
      <c r="E56" s="10">
        <v>2</v>
      </c>
      <c r="F56" s="12" t="s">
        <v>157</v>
      </c>
    </row>
    <row r="57" customHeight="1" spans="1:6">
      <c r="A57" s="5">
        <v>31</v>
      </c>
      <c r="B57" s="9" t="s">
        <v>158</v>
      </c>
      <c r="C57" s="9" t="s">
        <v>159</v>
      </c>
      <c r="D57" s="10" t="str">
        <f>_xlfn.DISPIMG("ID_07F2C0D7536149CAAE3578378C16A0C1",1)</f>
        <v>=DISPIMG("ID_07F2C0D7536149CAAE3578378C16A0C1",1)</v>
      </c>
      <c r="E57" s="10">
        <v>2</v>
      </c>
      <c r="F57" s="12" t="s">
        <v>160</v>
      </c>
    </row>
    <row r="58" customHeight="1" spans="1:6">
      <c r="A58" s="5">
        <v>32</v>
      </c>
      <c r="B58" s="9" t="s">
        <v>161</v>
      </c>
      <c r="C58" s="9" t="s">
        <v>162</v>
      </c>
      <c r="D58" s="10" t="str">
        <f>_xlfn.DISPIMG("ID_D532B8CA51454A128E3BF3C31638EC0D",1)</f>
        <v>=DISPIMG("ID_D532B8CA51454A128E3BF3C31638EC0D",1)</v>
      </c>
      <c r="E58" s="10">
        <v>2</v>
      </c>
      <c r="F58" s="12" t="s">
        <v>163</v>
      </c>
    </row>
    <row r="59" customHeight="1" spans="1:6">
      <c r="A59" s="5">
        <v>33</v>
      </c>
      <c r="B59" s="9" t="s">
        <v>164</v>
      </c>
      <c r="C59" s="9" t="s">
        <v>165</v>
      </c>
      <c r="D59" s="10" t="str">
        <f>_xlfn.DISPIMG("ID_B9CC1FD72ECA440FBE86DCB8D6814BE8",1)</f>
        <v>=DISPIMG("ID_B9CC1FD72ECA440FBE86DCB8D6814BE8",1)</v>
      </c>
      <c r="E59" s="10">
        <v>2</v>
      </c>
      <c r="F59" s="12" t="s">
        <v>166</v>
      </c>
    </row>
    <row r="60" customHeight="1" spans="1:6">
      <c r="A60" s="5">
        <v>34</v>
      </c>
      <c r="B60" s="5" t="s">
        <v>167</v>
      </c>
      <c r="C60" s="11" t="s">
        <v>168</v>
      </c>
      <c r="D60" s="10" t="str">
        <f>_xlfn.DISPIMG("ID_3124AEEB149B4350B65D20071E7CD352",1)</f>
        <v>=DISPIMG("ID_3124AEEB149B4350B65D20071E7CD352",1)</v>
      </c>
      <c r="E60" s="10">
        <v>2</v>
      </c>
      <c r="F60" s="12" t="s">
        <v>169</v>
      </c>
    </row>
    <row r="61" customHeight="1" spans="1:6">
      <c r="A61" s="5">
        <v>35</v>
      </c>
      <c r="B61" s="5" t="s">
        <v>170</v>
      </c>
      <c r="C61" s="14" t="s">
        <v>171</v>
      </c>
      <c r="D61" s="10" t="str">
        <f>_xlfn.DISPIMG("ID_704A10B639754664AA41A71B9DA994E8",1)</f>
        <v>=DISPIMG("ID_704A10B639754664AA41A71B9DA994E8",1)</v>
      </c>
      <c r="E61" s="10">
        <v>2</v>
      </c>
      <c r="F61" s="12" t="s">
        <v>172</v>
      </c>
    </row>
    <row r="62" customHeight="1" spans="1:6">
      <c r="A62" s="5">
        <v>36</v>
      </c>
      <c r="B62" s="5" t="s">
        <v>173</v>
      </c>
      <c r="C62" s="11" t="s">
        <v>173</v>
      </c>
      <c r="D62" s="10" t="str">
        <f>_xlfn.DISPIMG("ID_63B42281975442B0A9E922830B5308AC",1)</f>
        <v>=DISPIMG("ID_63B42281975442B0A9E922830B5308AC",1)</v>
      </c>
      <c r="E62" s="10">
        <v>2</v>
      </c>
      <c r="F62" s="12" t="s">
        <v>174</v>
      </c>
    </row>
    <row r="63" customHeight="1" spans="1:6">
      <c r="A63" s="5">
        <v>37</v>
      </c>
      <c r="B63" s="5" t="s">
        <v>175</v>
      </c>
      <c r="C63" s="14" t="s">
        <v>176</v>
      </c>
      <c r="D63" s="10" t="str">
        <f>_xlfn.DISPIMG("ID_2815A74F2EBD4151A678F4C900D3E777",1)</f>
        <v>=DISPIMG("ID_2815A74F2EBD4151A678F4C900D3E777",1)</v>
      </c>
      <c r="E63" s="10">
        <v>2</v>
      </c>
      <c r="F63" s="12" t="s">
        <v>177</v>
      </c>
    </row>
    <row r="64" customHeight="1" spans="1:6">
      <c r="A64" s="5">
        <v>38</v>
      </c>
      <c r="B64" s="5" t="s">
        <v>178</v>
      </c>
      <c r="C64" s="11" t="s">
        <v>179</v>
      </c>
      <c r="D64" s="10" t="str">
        <f>_xlfn.DISPIMG("ID_D47AEF7D8FB5422D916AFB27D368DCFD",1)</f>
        <v>=DISPIMG("ID_D47AEF7D8FB5422D916AFB27D368DCFD",1)</v>
      </c>
      <c r="E64" s="10">
        <v>2</v>
      </c>
      <c r="F64" s="12" t="s">
        <v>180</v>
      </c>
    </row>
    <row r="65" customHeight="1" spans="1:6">
      <c r="A65" s="5">
        <v>39</v>
      </c>
      <c r="B65" s="5" t="s">
        <v>181</v>
      </c>
      <c r="C65" s="11" t="s">
        <v>181</v>
      </c>
      <c r="D65" s="10" t="str">
        <f>_xlfn.DISPIMG("ID_7454669743E74DC7B2A94BE672EE266B",1)</f>
        <v>=DISPIMG("ID_7454669743E74DC7B2A94BE672EE266B",1)</v>
      </c>
      <c r="E65" s="10">
        <v>2</v>
      </c>
      <c r="F65" s="12" t="s">
        <v>182</v>
      </c>
    </row>
    <row r="66" customHeight="1" spans="1:6">
      <c r="A66" s="5">
        <v>40</v>
      </c>
      <c r="B66" s="5" t="s">
        <v>183</v>
      </c>
      <c r="C66" s="11" t="s">
        <v>184</v>
      </c>
      <c r="D66" s="10" t="str">
        <f>_xlfn.DISPIMG("ID_74969FEDD20F4CBF9A3942E9B43E74D7",1)</f>
        <v>=DISPIMG("ID_74969FEDD20F4CBF9A3942E9B43E74D7",1)</v>
      </c>
      <c r="E66" s="10">
        <v>2</v>
      </c>
      <c r="F66" s="12" t="s">
        <v>185</v>
      </c>
    </row>
    <row r="67" customHeight="1" spans="1:6">
      <c r="A67" s="5">
        <v>41</v>
      </c>
      <c r="B67" s="5" t="s">
        <v>186</v>
      </c>
      <c r="C67" s="11" t="s">
        <v>186</v>
      </c>
      <c r="D67" s="10" t="str">
        <f>_xlfn.DISPIMG("ID_0EF1630C0B3341BFB305ED29E40A7C52",1)</f>
        <v>=DISPIMG("ID_0EF1630C0B3341BFB305ED29E40A7C52",1)</v>
      </c>
      <c r="E67" s="10">
        <v>2</v>
      </c>
      <c r="F67" s="12" t="s">
        <v>187</v>
      </c>
    </row>
    <row r="68" customHeight="1" spans="1:6">
      <c r="A68" s="5">
        <v>42</v>
      </c>
      <c r="B68" s="5" t="s">
        <v>188</v>
      </c>
      <c r="C68" s="14" t="s">
        <v>189</v>
      </c>
      <c r="D68" s="10" t="str">
        <f>_xlfn.DISPIMG("ID_242A22D4C7DF4BC0AC31C4222AB85BB8",1)</f>
        <v>=DISPIMG("ID_242A22D4C7DF4BC0AC31C4222AB85BB8",1)</v>
      </c>
      <c r="E68" s="10">
        <v>2</v>
      </c>
      <c r="F68" s="12" t="s">
        <v>190</v>
      </c>
    </row>
    <row r="69" customHeight="1" spans="1:6">
      <c r="A69" s="5">
        <v>43</v>
      </c>
      <c r="B69" s="5" t="s">
        <v>191</v>
      </c>
      <c r="C69" s="11" t="s">
        <v>191</v>
      </c>
      <c r="D69" s="10" t="str">
        <f>_xlfn.DISPIMG("ID_8CB9B17F347E401894E656E62ED38C9F",1)</f>
        <v>=DISPIMG("ID_8CB9B17F347E401894E656E62ED38C9F",1)</v>
      </c>
      <c r="E69" s="10">
        <v>2</v>
      </c>
      <c r="F69" s="12" t="s">
        <v>192</v>
      </c>
    </row>
    <row r="70" customHeight="1" spans="1:6">
      <c r="A70" s="5">
        <v>44</v>
      </c>
      <c r="B70" s="5" t="s">
        <v>193</v>
      </c>
      <c r="C70" s="14" t="s">
        <v>194</v>
      </c>
      <c r="D70" s="10" t="str">
        <f>_xlfn.DISPIMG("ID_BA7555F560824527A88929CC0C059DAA",1)</f>
        <v>=DISPIMG("ID_BA7555F560824527A88929CC0C059DAA",1)</v>
      </c>
      <c r="E70" s="10">
        <v>2</v>
      </c>
      <c r="F70" s="12" t="s">
        <v>195</v>
      </c>
    </row>
    <row r="71" customHeight="1" spans="1:6">
      <c r="A71" s="5">
        <v>45</v>
      </c>
      <c r="B71" s="5" t="s">
        <v>196</v>
      </c>
      <c r="C71" s="11" t="s">
        <v>196</v>
      </c>
      <c r="D71" s="10" t="str">
        <f>_xlfn.DISPIMG("ID_242CF4F0C46141568BCBDA098CECC35E",1)</f>
        <v>=DISPIMG("ID_242CF4F0C46141568BCBDA098CECC35E",1)</v>
      </c>
      <c r="E71" s="10">
        <v>2</v>
      </c>
      <c r="F71" s="12" t="s">
        <v>197</v>
      </c>
    </row>
    <row r="72" customHeight="1" spans="1:6">
      <c r="A72" s="5">
        <v>46</v>
      </c>
      <c r="B72" s="5" t="s">
        <v>198</v>
      </c>
      <c r="C72" s="11" t="s">
        <v>198</v>
      </c>
      <c r="D72" s="10" t="str">
        <f>_xlfn.DISPIMG("ID_24BA54050D03427AB18401F6F4C4187F",1)</f>
        <v>=DISPIMG("ID_24BA54050D03427AB18401F6F4C4187F",1)</v>
      </c>
      <c r="E72" s="10">
        <v>2</v>
      </c>
      <c r="F72" s="12" t="s">
        <v>199</v>
      </c>
    </row>
    <row r="73" customHeight="1" spans="1:6">
      <c r="A73" s="5">
        <v>47</v>
      </c>
      <c r="B73" s="5" t="s">
        <v>200</v>
      </c>
      <c r="C73" s="11" t="s">
        <v>200</v>
      </c>
      <c r="D73" s="10" t="str">
        <f>_xlfn.DISPIMG("ID_4CA6899814E044B3898359089AD7F863",1)</f>
        <v>=DISPIMG("ID_4CA6899814E044B3898359089AD7F863",1)</v>
      </c>
      <c r="E73" s="10">
        <v>2</v>
      </c>
      <c r="F73" s="12" t="s">
        <v>201</v>
      </c>
    </row>
    <row r="74" customHeight="1" spans="1:6">
      <c r="A74" s="5">
        <v>48</v>
      </c>
      <c r="B74" s="5" t="s">
        <v>202</v>
      </c>
      <c r="C74" s="11" t="s">
        <v>202</v>
      </c>
      <c r="D74" s="10" t="str">
        <f>_xlfn.DISPIMG("ID_B541F451F71C495F8A6F99A62866F32F",1)</f>
        <v>=DISPIMG("ID_B541F451F71C495F8A6F99A62866F32F",1)</v>
      </c>
      <c r="E74" s="10">
        <v>2</v>
      </c>
      <c r="F74" s="12" t="s">
        <v>203</v>
      </c>
    </row>
    <row r="75" customHeight="1" spans="1:6">
      <c r="A75" s="5">
        <v>49</v>
      </c>
      <c r="B75" s="5" t="s">
        <v>204</v>
      </c>
      <c r="C75" s="11" t="s">
        <v>204</v>
      </c>
      <c r="D75" s="10" t="str">
        <f>_xlfn.DISPIMG("ID_07213BEE33F2488393DAE26AEB16DB27",1)</f>
        <v>=DISPIMG("ID_07213BEE33F2488393DAE26AEB16DB27",1)</v>
      </c>
      <c r="E75" s="10">
        <v>2</v>
      </c>
      <c r="F75" s="12" t="s">
        <v>205</v>
      </c>
    </row>
    <row r="76" customHeight="1" spans="1:6">
      <c r="A76" s="5">
        <v>50</v>
      </c>
      <c r="B76" s="5" t="s">
        <v>206</v>
      </c>
      <c r="C76" s="11" t="s">
        <v>206</v>
      </c>
      <c r="D76" s="10" t="str">
        <f>_xlfn.DISPIMG("ID_39042A72E7224F1D89A4CDC41002E02E",1)</f>
        <v>=DISPIMG("ID_39042A72E7224F1D89A4CDC41002E02E",1)</v>
      </c>
      <c r="E76" s="10">
        <v>2</v>
      </c>
      <c r="F76" s="12" t="s">
        <v>207</v>
      </c>
    </row>
    <row r="77" customHeight="1" spans="1:6">
      <c r="A77" s="5">
        <v>51</v>
      </c>
      <c r="B77" s="5" t="s">
        <v>208</v>
      </c>
      <c r="C77" s="11" t="s">
        <v>208</v>
      </c>
      <c r="D77" s="10" t="str">
        <f>_xlfn.DISPIMG("ID_ABF98A9C32F546ACB626986C580A10A6",1)</f>
        <v>=DISPIMG("ID_ABF98A9C32F546ACB626986C580A10A6",1)</v>
      </c>
      <c r="E77" s="10">
        <v>2</v>
      </c>
      <c r="F77" s="12" t="s">
        <v>209</v>
      </c>
    </row>
    <row r="78" customHeight="1" spans="1:6">
      <c r="A78" s="5">
        <v>52</v>
      </c>
      <c r="B78" s="5" t="s">
        <v>210</v>
      </c>
      <c r="C78" s="11" t="s">
        <v>210</v>
      </c>
      <c r="D78" s="10" t="str">
        <f>_xlfn.DISPIMG("ID_1AB9534342A7446BAEE4329552D65896",1)</f>
        <v>=DISPIMG("ID_1AB9534342A7446BAEE4329552D65896",1)</v>
      </c>
      <c r="E78" s="10">
        <v>2</v>
      </c>
      <c r="F78" s="12" t="s">
        <v>211</v>
      </c>
    </row>
    <row r="79" customHeight="1" spans="1:6">
      <c r="A79" s="5">
        <v>53</v>
      </c>
      <c r="B79" s="5" t="s">
        <v>212</v>
      </c>
      <c r="C79" s="11" t="s">
        <v>213</v>
      </c>
      <c r="D79" s="15" t="str">
        <f>_xlfn.DISPIMG("ID_08D6C4C66B494922937BBB83C73DBAD7",1)</f>
        <v>=DISPIMG("ID_08D6C4C66B494922937BBB83C73DBAD7",1)</v>
      </c>
      <c r="E79" s="15">
        <v>2</v>
      </c>
      <c r="F79" s="16" t="s">
        <v>214</v>
      </c>
    </row>
    <row r="80" customHeight="1" spans="1:6">
      <c r="A80" s="5">
        <v>54</v>
      </c>
      <c r="B80" s="5" t="s">
        <v>215</v>
      </c>
      <c r="C80" s="11" t="s">
        <v>216</v>
      </c>
      <c r="D80" s="15" t="str">
        <f>_xlfn.DISPIMG("ID_DE69236480A549088D6A2BF84D932D2F",1)</f>
        <v>=DISPIMG("ID_DE69236480A549088D6A2BF84D932D2F",1)</v>
      </c>
      <c r="E80" s="15">
        <v>3</v>
      </c>
      <c r="F80" s="16" t="s">
        <v>217</v>
      </c>
    </row>
    <row r="81" customHeight="1" spans="1:6">
      <c r="A81" s="5">
        <v>55</v>
      </c>
      <c r="B81" s="5" t="s">
        <v>218</v>
      </c>
      <c r="C81" s="11" t="s">
        <v>219</v>
      </c>
      <c r="D81" s="15" t="str">
        <f>_xlfn.DISPIMG("ID_C483529498CC43FF9A2D795D1660AE22",1)</f>
        <v>=DISPIMG("ID_C483529498CC43FF9A2D795D1660AE22",1)</v>
      </c>
      <c r="E81" s="15">
        <v>2</v>
      </c>
      <c r="F81" s="13" t="s">
        <v>220</v>
      </c>
    </row>
    <row r="82" customHeight="1" spans="1:6">
      <c r="A82" s="5">
        <v>56</v>
      </c>
      <c r="B82" s="5" t="s">
        <v>221</v>
      </c>
      <c r="C82" s="11" t="s">
        <v>222</v>
      </c>
      <c r="D82" s="15" t="str">
        <f>_xlfn.DISPIMG("ID_CEF59F1102D44DBC9179382EE4BEC67B",1)</f>
        <v>=DISPIMG("ID_CEF59F1102D44DBC9179382EE4BEC67B",1)</v>
      </c>
      <c r="E82" s="15">
        <v>2</v>
      </c>
      <c r="F82" s="16" t="s">
        <v>223</v>
      </c>
    </row>
    <row r="83" customHeight="1" spans="1:6">
      <c r="A83" s="5">
        <v>57</v>
      </c>
      <c r="B83" s="5" t="s">
        <v>224</v>
      </c>
      <c r="C83" s="11" t="s">
        <v>225</v>
      </c>
      <c r="D83" s="15" t="str">
        <f>_xlfn.DISPIMG("ID_88FDE5BC518C43738286C4140C23DFD9",1)</f>
        <v>=DISPIMG("ID_88FDE5BC518C43738286C4140C23DFD9",1)</v>
      </c>
      <c r="E83" s="15">
        <v>2</v>
      </c>
      <c r="F83" s="16" t="s">
        <v>226</v>
      </c>
    </row>
    <row r="84" customHeight="1" spans="1:6">
      <c r="A84" s="5">
        <v>58</v>
      </c>
      <c r="B84" s="5" t="s">
        <v>227</v>
      </c>
      <c r="C84" s="11" t="s">
        <v>227</v>
      </c>
      <c r="D84" s="15" t="str">
        <f>_xlfn.DISPIMG("ID_EA2041D64DFB4427A375D5746FBFCDDB",1)</f>
        <v>=DISPIMG("ID_EA2041D64DFB4427A375D5746FBFCDDB",1)</v>
      </c>
      <c r="E84" s="15">
        <v>2</v>
      </c>
      <c r="F84" s="16" t="s">
        <v>228</v>
      </c>
    </row>
    <row r="85" customHeight="1" spans="1:6">
      <c r="A85" s="5">
        <v>59</v>
      </c>
      <c r="B85" s="5" t="s">
        <v>229</v>
      </c>
      <c r="C85" s="11" t="s">
        <v>230</v>
      </c>
      <c r="D85" s="15" t="str">
        <f>_xlfn.DISPIMG("ID_D8D67C123D6E4EFBBBAF4554568B4D82",1)</f>
        <v>=DISPIMG("ID_D8D67C123D6E4EFBBBAF4554568B4D82",1)</v>
      </c>
      <c r="E85" s="15">
        <v>2</v>
      </c>
      <c r="F85" s="16" t="s">
        <v>231</v>
      </c>
    </row>
    <row r="86" customHeight="1" spans="1:6">
      <c r="A86" s="5">
        <v>60</v>
      </c>
      <c r="B86" s="5" t="s">
        <v>232</v>
      </c>
      <c r="C86" s="11" t="s">
        <v>233</v>
      </c>
      <c r="D86" s="15" t="str">
        <f>_xlfn.DISPIMG("ID_02E2FD033A014C129642F052B49C5778",1)</f>
        <v>=DISPIMG("ID_02E2FD033A014C129642F052B49C5778",1)</v>
      </c>
      <c r="E86" s="15">
        <v>2</v>
      </c>
      <c r="F86" s="16" t="s">
        <v>234</v>
      </c>
    </row>
    <row r="87" customHeight="1" spans="1:6">
      <c r="A87" s="5">
        <v>61</v>
      </c>
      <c r="B87" s="5" t="s">
        <v>235</v>
      </c>
      <c r="C87" s="11" t="s">
        <v>236</v>
      </c>
      <c r="D87" s="15" t="str">
        <f>_xlfn.DISPIMG("ID_4268DE4E6F23418094CE92FA6183B054",1)</f>
        <v>=DISPIMG("ID_4268DE4E6F23418094CE92FA6183B054",1)</v>
      </c>
      <c r="E87" s="15">
        <v>2</v>
      </c>
      <c r="F87" s="16" t="s">
        <v>237</v>
      </c>
    </row>
    <row r="88" customHeight="1" spans="1:6">
      <c r="A88" s="5">
        <v>62</v>
      </c>
      <c r="B88" s="5" t="s">
        <v>238</v>
      </c>
      <c r="C88" s="11" t="s">
        <v>239</v>
      </c>
      <c r="D88" s="15" t="str">
        <f>_xlfn.DISPIMG("ID_A2DB7181051340DE932AD59F55403CA6",1)</f>
        <v>=DISPIMG("ID_A2DB7181051340DE932AD59F55403CA6",1)</v>
      </c>
      <c r="E88" s="15">
        <v>2</v>
      </c>
      <c r="F88" s="16" t="s">
        <v>240</v>
      </c>
    </row>
    <row r="89" customHeight="1" spans="1:6">
      <c r="A89" s="5">
        <v>63</v>
      </c>
      <c r="B89" s="5" t="s">
        <v>241</v>
      </c>
      <c r="C89" s="11" t="s">
        <v>242</v>
      </c>
      <c r="D89" s="15" t="str">
        <f>_xlfn.DISPIMG("ID_EC7F1E5F08A34C7DB3DFDE1B5FC2396A",1)</f>
        <v>=DISPIMG("ID_EC7F1E5F08A34C7DB3DFDE1B5FC2396A",1)</v>
      </c>
      <c r="E89" s="15">
        <v>2</v>
      </c>
      <c r="F89" s="16" t="s">
        <v>243</v>
      </c>
    </row>
    <row r="90" customHeight="1" spans="1:6">
      <c r="A90" s="5">
        <v>64</v>
      </c>
      <c r="B90" s="5" t="s">
        <v>244</v>
      </c>
      <c r="C90" s="11" t="s">
        <v>245</v>
      </c>
      <c r="D90" s="15" t="str">
        <f>_xlfn.DISPIMG("ID_4D43FFF28CBC48059FD0801ECABD5BED",1)</f>
        <v>=DISPIMG("ID_4D43FFF28CBC48059FD0801ECABD5BED",1)</v>
      </c>
      <c r="E90" s="15">
        <v>2</v>
      </c>
      <c r="F90" s="16" t="s">
        <v>246</v>
      </c>
    </row>
    <row r="91" customHeight="1" spans="1:6">
      <c r="A91" s="5">
        <v>65</v>
      </c>
      <c r="B91" s="5" t="s">
        <v>247</v>
      </c>
      <c r="C91" s="11" t="s">
        <v>248</v>
      </c>
      <c r="D91" s="15" t="str">
        <f>_xlfn.DISPIMG("ID_CABF47E3C31F4E38A339C3CE999E5231",1)</f>
        <v>=DISPIMG("ID_CABF47E3C31F4E38A339C3CE999E5231",1)</v>
      </c>
      <c r="E91" s="15">
        <v>2</v>
      </c>
      <c r="F91" s="16" t="s">
        <v>249</v>
      </c>
    </row>
    <row r="92" customHeight="1" spans="1:6">
      <c r="A92" s="5">
        <v>66</v>
      </c>
      <c r="B92" s="5" t="s">
        <v>250</v>
      </c>
      <c r="C92" s="11" t="s">
        <v>251</v>
      </c>
      <c r="D92" s="15" t="str">
        <f>_xlfn.DISPIMG("ID_F745E64BE16C446F82C57B2DD932011B",1)</f>
        <v>=DISPIMG("ID_F745E64BE16C446F82C57B2DD932011B",1)</v>
      </c>
      <c r="E92" s="15">
        <v>2</v>
      </c>
      <c r="F92" s="16" t="s">
        <v>252</v>
      </c>
    </row>
    <row r="93" customHeight="1" spans="1:6">
      <c r="A93" s="5">
        <v>67</v>
      </c>
      <c r="B93" s="5" t="s">
        <v>253</v>
      </c>
      <c r="C93" s="11" t="s">
        <v>254</v>
      </c>
      <c r="D93" s="15" t="str">
        <f>_xlfn.DISPIMG("ID_ACE824CE37B54D97A12FEC35F1380FE2",1)</f>
        <v>=DISPIMG("ID_ACE824CE37B54D97A12FEC35F1380FE2",1)</v>
      </c>
      <c r="E93" s="15">
        <v>1</v>
      </c>
      <c r="F93" s="16" t="s">
        <v>255</v>
      </c>
    </row>
    <row r="94" customHeight="1" spans="1:6">
      <c r="A94" s="5">
        <v>68</v>
      </c>
      <c r="B94" s="5" t="s">
        <v>256</v>
      </c>
      <c r="C94" s="11" t="s">
        <v>257</v>
      </c>
      <c r="D94" s="15" t="str">
        <f>_xlfn.DISPIMG("ID_5291098B709C496081DE4A312007F231",1)</f>
        <v>=DISPIMG("ID_5291098B709C496081DE4A312007F231",1)</v>
      </c>
      <c r="E94" s="15">
        <v>1</v>
      </c>
      <c r="F94" s="16" t="s">
        <v>258</v>
      </c>
    </row>
    <row r="95" customHeight="1" spans="1:6">
      <c r="A95" s="5">
        <v>69</v>
      </c>
      <c r="B95" s="5" t="s">
        <v>259</v>
      </c>
      <c r="C95" s="11" t="s">
        <v>260</v>
      </c>
      <c r="D95" s="15" t="str">
        <f>_xlfn.DISPIMG("ID_F477FFD357DD49CF84CBAFA1D40F5B9E",1)</f>
        <v>=DISPIMG("ID_F477FFD357DD49CF84CBAFA1D40F5B9E",1)</v>
      </c>
      <c r="E95" s="15">
        <v>1</v>
      </c>
      <c r="F95" s="16" t="s">
        <v>261</v>
      </c>
    </row>
    <row r="96" customHeight="1" spans="1:6">
      <c r="A96" s="5">
        <v>70</v>
      </c>
      <c r="B96" s="5" t="s">
        <v>262</v>
      </c>
      <c r="C96" s="11" t="s">
        <v>263</v>
      </c>
      <c r="D96" s="15" t="str">
        <f>_xlfn.DISPIMG("ID_B0A00B36DB5743B3AB9B12A3E1990C62",1)</f>
        <v>=DISPIMG("ID_B0A00B36DB5743B3AB9B12A3E1990C62",1)</v>
      </c>
      <c r="E96" s="15">
        <v>1</v>
      </c>
      <c r="F96" s="16" t="s">
        <v>264</v>
      </c>
    </row>
    <row r="97" customHeight="1" spans="1:6">
      <c r="A97" s="5">
        <v>71</v>
      </c>
      <c r="B97" s="5" t="s">
        <v>265</v>
      </c>
      <c r="C97" s="11" t="s">
        <v>266</v>
      </c>
      <c r="D97" s="15" t="str">
        <f>_xlfn.DISPIMG("ID_AC13D6FEE00848CCBC332989426993C4",1)</f>
        <v>=DISPIMG("ID_AC13D6FEE00848CCBC332989426993C4",1)</v>
      </c>
      <c r="E97" s="15">
        <v>1</v>
      </c>
      <c r="F97" s="16" t="s">
        <v>267</v>
      </c>
    </row>
    <row r="98" customHeight="1" spans="1:6">
      <c r="A98" s="5">
        <v>72</v>
      </c>
      <c r="B98" s="5" t="s">
        <v>268</v>
      </c>
      <c r="C98" s="11" t="s">
        <v>269</v>
      </c>
      <c r="D98" s="15" t="str">
        <f>_xlfn.DISPIMG("ID_19D6B29524724F47A8690461B77B3C94",1)</f>
        <v>=DISPIMG("ID_19D6B29524724F47A8690461B77B3C94",1)</v>
      </c>
      <c r="E98" s="15">
        <v>2</v>
      </c>
      <c r="F98" s="16" t="s">
        <v>270</v>
      </c>
    </row>
    <row r="99" customHeight="1" spans="1:6">
      <c r="A99" s="5">
        <v>73</v>
      </c>
      <c r="B99" s="5" t="s">
        <v>271</v>
      </c>
      <c r="C99" s="11" t="s">
        <v>272</v>
      </c>
      <c r="D99" s="15" t="str">
        <f>_xlfn.DISPIMG("ID_CFD3711401914508826EA91B7AD15AE4",1)</f>
        <v>=DISPIMG("ID_CFD3711401914508826EA91B7AD15AE4",1)</v>
      </c>
      <c r="E99" s="15">
        <v>1</v>
      </c>
      <c r="F99" s="16" t="s">
        <v>273</v>
      </c>
    </row>
    <row r="100" customHeight="1" spans="1:6">
      <c r="A100" s="5">
        <v>74</v>
      </c>
      <c r="B100" s="5" t="s">
        <v>274</v>
      </c>
      <c r="C100" s="11" t="s">
        <v>275</v>
      </c>
      <c r="D100" s="15" t="str">
        <f>_xlfn.DISPIMG("ID_7921C39B54CB4770A6F43E7AC2098FAA",1)</f>
        <v>=DISPIMG("ID_7921C39B54CB4770A6F43E7AC2098FAA",1)</v>
      </c>
      <c r="E100" s="15">
        <v>1</v>
      </c>
      <c r="F100" s="16" t="s">
        <v>276</v>
      </c>
    </row>
    <row r="101" customHeight="1" spans="1:6">
      <c r="A101" s="5">
        <v>75</v>
      </c>
      <c r="B101" s="5" t="s">
        <v>181</v>
      </c>
      <c r="C101" s="11" t="s">
        <v>181</v>
      </c>
      <c r="D101" s="15" t="str">
        <f>_xlfn.DISPIMG("ID_06D80CE548914F38A0C4E18BAD894CC2",1)</f>
        <v>=DISPIMG("ID_06D80CE548914F38A0C4E18BAD894CC2",1)</v>
      </c>
      <c r="E101" s="15">
        <v>2</v>
      </c>
      <c r="F101" s="16" t="s">
        <v>182</v>
      </c>
    </row>
    <row r="102" customHeight="1" spans="1:6">
      <c r="A102" s="5">
        <v>76</v>
      </c>
      <c r="B102" s="5" t="s">
        <v>277</v>
      </c>
      <c r="C102" s="11" t="s">
        <v>278</v>
      </c>
      <c r="D102" s="15" t="str">
        <f>_xlfn.DISPIMG("ID_7C5CAAE4D894428CB901AB24471AA2B6",1)</f>
        <v>=DISPIMG("ID_7C5CAAE4D894428CB901AB24471AA2B6",1)</v>
      </c>
      <c r="E102" s="15">
        <v>1</v>
      </c>
      <c r="F102" s="16" t="s">
        <v>279</v>
      </c>
    </row>
    <row r="103" customHeight="1" spans="1:6">
      <c r="A103" s="5">
        <v>77</v>
      </c>
      <c r="B103" s="5" t="s">
        <v>280</v>
      </c>
      <c r="C103" s="11" t="s">
        <v>281</v>
      </c>
      <c r="D103" s="15" t="str">
        <f>_xlfn.DISPIMG("ID_B1180C1B030A4FFDB2AC5BD0D02A7DD2",1)</f>
        <v>=DISPIMG("ID_B1180C1B030A4FFDB2AC5BD0D02A7DD2",1)</v>
      </c>
      <c r="E103" s="15">
        <v>1</v>
      </c>
      <c r="F103" s="16" t="s">
        <v>282</v>
      </c>
    </row>
    <row r="104" customHeight="1" spans="1:6">
      <c r="A104" s="5">
        <v>78</v>
      </c>
      <c r="B104" s="5" t="s">
        <v>283</v>
      </c>
      <c r="C104" s="11" t="s">
        <v>284</v>
      </c>
      <c r="D104" s="15" t="str">
        <f>_xlfn.DISPIMG("ID_5F1054C458D446C88D466E672C2FE03B",1)</f>
        <v>=DISPIMG("ID_5F1054C458D446C88D466E672C2FE03B",1)</v>
      </c>
      <c r="E104" s="15">
        <v>1</v>
      </c>
      <c r="F104" s="16" t="s">
        <v>285</v>
      </c>
    </row>
    <row r="105" customHeight="1" spans="1:6">
      <c r="A105" s="5">
        <v>79</v>
      </c>
      <c r="B105" s="5" t="s">
        <v>286</v>
      </c>
      <c r="C105" s="11" t="s">
        <v>287</v>
      </c>
      <c r="D105" s="15" t="str">
        <f>_xlfn.DISPIMG("ID_EEBDCB33673648A080B1E0A9F558C86A",1)</f>
        <v>=DISPIMG("ID_EEBDCB33673648A080B1E0A9F558C86A",1)</v>
      </c>
      <c r="E105" s="15">
        <v>1</v>
      </c>
      <c r="F105" s="16" t="s">
        <v>288</v>
      </c>
    </row>
    <row r="106" customHeight="1" spans="1:6">
      <c r="A106" s="5">
        <v>80</v>
      </c>
      <c r="B106" s="5" t="s">
        <v>289</v>
      </c>
      <c r="C106" s="11" t="s">
        <v>290</v>
      </c>
      <c r="D106" s="15" t="str">
        <f>_xlfn.DISPIMG("ID_6C6896D9355D42BD8522FEA42D0E6F21",1)</f>
        <v>=DISPIMG("ID_6C6896D9355D42BD8522FEA42D0E6F21",1)</v>
      </c>
      <c r="E106" s="15">
        <v>1</v>
      </c>
      <c r="F106" s="17" t="s">
        <v>291</v>
      </c>
    </row>
    <row r="107" customHeight="1" spans="1:6">
      <c r="A107" s="5">
        <v>81</v>
      </c>
      <c r="B107" s="5" t="s">
        <v>292</v>
      </c>
      <c r="C107" s="11" t="s">
        <v>293</v>
      </c>
      <c r="D107" s="15" t="str">
        <f>_xlfn.DISPIMG("ID_77E47F8E59244D77AD19409189F58BA1",1)</f>
        <v>=DISPIMG("ID_77E47F8E59244D77AD19409189F58BA1",1)</v>
      </c>
      <c r="E107" s="15">
        <v>1</v>
      </c>
      <c r="F107" s="6" t="s">
        <v>294</v>
      </c>
    </row>
    <row r="108" customHeight="1" spans="1:6">
      <c r="A108" s="5">
        <v>82</v>
      </c>
      <c r="B108" s="5" t="s">
        <v>295</v>
      </c>
      <c r="C108" s="11" t="s">
        <v>296</v>
      </c>
      <c r="D108" s="15" t="str">
        <f>_xlfn.DISPIMG("ID_69677B2F7DBB42CA9577EADEE4C1D0C3",1)</f>
        <v>=DISPIMG("ID_69677B2F7DBB42CA9577EADEE4C1D0C3",1)</v>
      </c>
      <c r="E108" s="15">
        <v>1</v>
      </c>
      <c r="F108" s="6" t="s">
        <v>297</v>
      </c>
    </row>
    <row r="109" customHeight="1" spans="1:6">
      <c r="A109" s="5">
        <v>83</v>
      </c>
      <c r="B109" s="5" t="s">
        <v>298</v>
      </c>
      <c r="C109" s="11" t="s">
        <v>299</v>
      </c>
      <c r="D109" s="15" t="str">
        <f>_xlfn.DISPIMG("ID_3DF1C26A4AB54F3F81FB25624709171A",1)</f>
        <v>=DISPIMG("ID_3DF1C26A4AB54F3F81FB25624709171A",1)</v>
      </c>
      <c r="E109" s="15">
        <v>1</v>
      </c>
      <c r="F109" s="6" t="s">
        <v>300</v>
      </c>
    </row>
    <row r="110" customHeight="1" spans="1:6">
      <c r="A110" s="5">
        <v>84</v>
      </c>
      <c r="B110" s="5" t="s">
        <v>301</v>
      </c>
      <c r="C110" s="11" t="s">
        <v>302</v>
      </c>
      <c r="D110" s="15" t="str">
        <f>_xlfn.DISPIMG("ID_23C94996CFB744A4A51D78C2F8854734",1)</f>
        <v>=DISPIMG("ID_23C94996CFB744A4A51D78C2F8854734",1)</v>
      </c>
      <c r="E110" s="15">
        <v>1</v>
      </c>
      <c r="F110" s="6" t="s">
        <v>303</v>
      </c>
    </row>
    <row r="111" customHeight="1" spans="1:6">
      <c r="A111" s="5">
        <v>85</v>
      </c>
      <c r="B111" s="5" t="s">
        <v>304</v>
      </c>
      <c r="C111" s="11" t="s">
        <v>305</v>
      </c>
      <c r="D111" s="15" t="str">
        <f>_xlfn.DISPIMG("ID_A53EF645390047E0871D363CC3C0A77C",1)</f>
        <v>=DISPIMG("ID_A53EF645390047E0871D363CC3C0A77C",1)</v>
      </c>
      <c r="E111" s="15">
        <v>1</v>
      </c>
      <c r="F111" s="6" t="s">
        <v>306</v>
      </c>
    </row>
    <row r="112" customHeight="1" spans="1:6">
      <c r="A112" s="5">
        <v>86</v>
      </c>
      <c r="B112" s="5" t="s">
        <v>307</v>
      </c>
      <c r="C112" s="11" t="s">
        <v>308</v>
      </c>
      <c r="D112" s="15" t="str">
        <f>_xlfn.DISPIMG("ID_D6589FDB00874C57A7FD1D8E3A7F1E61",1)</f>
        <v>=DISPIMG("ID_D6589FDB00874C57A7FD1D8E3A7F1E61",1)</v>
      </c>
      <c r="E112" s="15">
        <v>1</v>
      </c>
      <c r="F112" s="6" t="s">
        <v>309</v>
      </c>
    </row>
    <row r="113" customHeight="1" spans="1:6">
      <c r="A113" s="5">
        <v>87</v>
      </c>
      <c r="B113" s="5" t="s">
        <v>310</v>
      </c>
      <c r="C113" s="11" t="s">
        <v>311</v>
      </c>
      <c r="D113" s="15" t="str">
        <f>_xlfn.DISPIMG("ID_973D385D9C394A4B9F71EDA9E6D13187",1)</f>
        <v>=DISPIMG("ID_973D385D9C394A4B9F71EDA9E6D13187",1)</v>
      </c>
      <c r="E113" s="15">
        <v>1</v>
      </c>
      <c r="F113" s="6" t="s">
        <v>312</v>
      </c>
    </row>
    <row r="114" customHeight="1" spans="1:6">
      <c r="A114" s="5">
        <v>88</v>
      </c>
      <c r="B114" s="5" t="s">
        <v>313</v>
      </c>
      <c r="C114" s="11" t="s">
        <v>314</v>
      </c>
      <c r="D114" s="15" t="str">
        <f>_xlfn.DISPIMG("ID_0F7B33F628874B97BB7FA8C50780444D",1)</f>
        <v>=DISPIMG("ID_0F7B33F628874B97BB7FA8C50780444D",1)</v>
      </c>
      <c r="E114" s="15">
        <v>1</v>
      </c>
      <c r="F114" s="6" t="s">
        <v>315</v>
      </c>
    </row>
    <row r="115" customHeight="1" spans="1:6">
      <c r="A115" s="5">
        <v>89</v>
      </c>
      <c r="B115" s="5" t="s">
        <v>316</v>
      </c>
      <c r="C115" s="11" t="s">
        <v>317</v>
      </c>
      <c r="D115" s="15" t="str">
        <f>_xlfn.DISPIMG("ID_880C2DDA3B634A24BA4E6CC769568E08",1)</f>
        <v>=DISPIMG("ID_880C2DDA3B634A24BA4E6CC769568E08",1)</v>
      </c>
      <c r="E115" s="15">
        <v>1</v>
      </c>
      <c r="F115" s="6" t="s">
        <v>318</v>
      </c>
    </row>
    <row r="116" customHeight="1" spans="1:6">
      <c r="A116" s="5">
        <v>90</v>
      </c>
      <c r="B116" s="5" t="s">
        <v>319</v>
      </c>
      <c r="C116" s="11" t="s">
        <v>319</v>
      </c>
      <c r="D116" s="15" t="str">
        <f>_xlfn.DISPIMG("ID_721E63AD840E447289756700AE3F944F",1)</f>
        <v>=DISPIMG("ID_721E63AD840E447289756700AE3F944F",1)</v>
      </c>
      <c r="E116" s="15">
        <v>3</v>
      </c>
      <c r="F116" s="16" t="s">
        <v>320</v>
      </c>
    </row>
    <row r="117" customHeight="1" spans="1:6">
      <c r="A117" s="5">
        <v>91</v>
      </c>
      <c r="B117" s="5" t="s">
        <v>321</v>
      </c>
      <c r="C117" s="11" t="s">
        <v>322</v>
      </c>
      <c r="D117" s="15" t="str">
        <f>_xlfn.DISPIMG("ID_3B74DA2B610444618B8F204D76105016",1)</f>
        <v>=DISPIMG("ID_3B74DA2B610444618B8F204D76105016",1)</v>
      </c>
      <c r="E117" s="15">
        <v>10</v>
      </c>
      <c r="F117" s="16" t="s">
        <v>323</v>
      </c>
    </row>
    <row r="118" customHeight="1" spans="1:6">
      <c r="A118" s="5">
        <v>92</v>
      </c>
      <c r="B118" s="5" t="s">
        <v>324</v>
      </c>
      <c r="C118" s="11" t="s">
        <v>324</v>
      </c>
      <c r="D118" s="15" t="str">
        <f>_xlfn.DISPIMG("ID_9192227F077EC1E97B8A086854E1DF8E",1)</f>
        <v>=DISPIMG("ID_9192227F077EC1E97B8A086854E1DF8E",1)</v>
      </c>
      <c r="E118" s="15">
        <v>2</v>
      </c>
      <c r="F118" s="13" t="s">
        <v>325</v>
      </c>
    </row>
    <row r="119" customHeight="1" spans="1:6">
      <c r="A119" s="3" t="s">
        <v>326</v>
      </c>
      <c r="B119" s="3"/>
      <c r="C119" s="3"/>
      <c r="D119" s="3"/>
      <c r="E119" s="3"/>
      <c r="F119" s="3"/>
    </row>
    <row r="120" customHeight="1" spans="1:6">
      <c r="A120" s="4" t="s">
        <v>2</v>
      </c>
      <c r="B120" s="4" t="s">
        <v>3</v>
      </c>
      <c r="C120" s="4" t="s">
        <v>4</v>
      </c>
      <c r="D120" s="4" t="s">
        <v>5</v>
      </c>
      <c r="E120" s="4" t="s">
        <v>6</v>
      </c>
      <c r="F120" s="4" t="s">
        <v>7</v>
      </c>
    </row>
    <row r="121" customHeight="1" spans="1:6">
      <c r="A121" s="5">
        <v>1</v>
      </c>
      <c r="B121" s="5" t="s">
        <v>327</v>
      </c>
      <c r="C121" s="5" t="s">
        <v>328</v>
      </c>
      <c r="D121" s="18" t="str">
        <f>_xlfn.DISPIMG("ID_1E589AD660944E188F3AA1A886B19F1D",1)</f>
        <v>=DISPIMG("ID_1E589AD660944E188F3AA1A886B19F1D",1)</v>
      </c>
      <c r="E121" s="19">
        <v>1</v>
      </c>
      <c r="F121" s="20" t="s">
        <v>329</v>
      </c>
    </row>
    <row r="122" customHeight="1" spans="1:6">
      <c r="A122" s="5">
        <v>2</v>
      </c>
      <c r="B122" s="5" t="s">
        <v>330</v>
      </c>
      <c r="C122" s="5" t="s">
        <v>331</v>
      </c>
      <c r="D122" s="18" t="str">
        <f>_xlfn.DISPIMG("ID_8C7AFFD49C4A4566BC76D91DC2B768F5",1)</f>
        <v>=DISPIMG("ID_8C7AFFD49C4A4566BC76D91DC2B768F5",1)</v>
      </c>
      <c r="E122" s="19">
        <v>1</v>
      </c>
      <c r="F122" s="21" t="s">
        <v>332</v>
      </c>
    </row>
    <row r="123" customHeight="1" spans="1:6">
      <c r="A123" s="5">
        <v>3</v>
      </c>
      <c r="B123" s="5" t="s">
        <v>333</v>
      </c>
      <c r="C123" s="5" t="s">
        <v>334</v>
      </c>
      <c r="D123" s="18" t="str">
        <f>_xlfn.DISPIMG("ID_98012F67E9EB4C7BA6B28EEBDDE6A4DE",1)</f>
        <v>=DISPIMG("ID_98012F67E9EB4C7BA6B28EEBDDE6A4DE",1)</v>
      </c>
      <c r="E123" s="19">
        <v>2</v>
      </c>
      <c r="F123" s="21" t="s">
        <v>335</v>
      </c>
    </row>
    <row r="124" customHeight="1" spans="1:6">
      <c r="A124" s="5">
        <v>4</v>
      </c>
      <c r="B124" s="5" t="s">
        <v>333</v>
      </c>
      <c r="C124" s="5" t="s">
        <v>336</v>
      </c>
      <c r="D124" s="18" t="str">
        <f>_xlfn.DISPIMG("ID_92A4FCA5D7E1479EA49BE3EBBBDC0474",1)</f>
        <v>=DISPIMG("ID_92A4FCA5D7E1479EA49BE3EBBBDC0474",1)</v>
      </c>
      <c r="E124" s="19">
        <v>2</v>
      </c>
      <c r="F124" s="21" t="s">
        <v>337</v>
      </c>
    </row>
    <row r="125" customHeight="1" spans="1:6">
      <c r="A125" s="5">
        <v>5</v>
      </c>
      <c r="B125" s="5" t="s">
        <v>338</v>
      </c>
      <c r="C125" s="5" t="s">
        <v>339</v>
      </c>
      <c r="D125" s="18" t="str">
        <f>_xlfn.DISPIMG("ID_69DE3CC9B7234397A96FBBC1148590A1",1)</f>
        <v>=DISPIMG("ID_69DE3CC9B7234397A96FBBC1148590A1",1)</v>
      </c>
      <c r="E125" s="19">
        <v>1</v>
      </c>
      <c r="F125" s="21" t="s">
        <v>340</v>
      </c>
    </row>
    <row r="126" customHeight="1" spans="1:6">
      <c r="A126" s="5">
        <v>6</v>
      </c>
      <c r="B126" s="5" t="s">
        <v>341</v>
      </c>
      <c r="C126" s="5" t="s">
        <v>342</v>
      </c>
      <c r="D126" s="18" t="str">
        <f>_xlfn.DISPIMG("ID_E44360EFFBD8435EACB953FEFA1CC61E",1)</f>
        <v>=DISPIMG("ID_E44360EFFBD8435EACB953FEFA1CC61E",1)</v>
      </c>
      <c r="E126" s="19">
        <v>1</v>
      </c>
      <c r="F126" s="21" t="s">
        <v>343</v>
      </c>
    </row>
    <row r="127" customHeight="1" spans="1:6">
      <c r="A127" s="5">
        <v>7</v>
      </c>
      <c r="B127" s="5" t="s">
        <v>344</v>
      </c>
      <c r="C127" s="5" t="s">
        <v>345</v>
      </c>
      <c r="D127" s="18" t="str">
        <f>_xlfn.DISPIMG("ID_3CFB7C69F36744959F212AEB38053AF1",1)</f>
        <v>=DISPIMG("ID_3CFB7C69F36744959F212AEB38053AF1",1)</v>
      </c>
      <c r="E127" s="19">
        <v>2</v>
      </c>
      <c r="F127" s="22" t="s">
        <v>346</v>
      </c>
    </row>
    <row r="128" customHeight="1" spans="1:6">
      <c r="A128" s="5">
        <v>8</v>
      </c>
      <c r="B128" s="5" t="s">
        <v>347</v>
      </c>
      <c r="C128" s="5" t="s">
        <v>348</v>
      </c>
      <c r="D128" s="18" t="str">
        <f>_xlfn.DISPIMG("ID_BE1349B7E88546AE9C4550881574FDA7",1)</f>
        <v>=DISPIMG("ID_BE1349B7E88546AE9C4550881574FDA7",1)</v>
      </c>
      <c r="E128" s="19">
        <v>5</v>
      </c>
      <c r="F128" s="22" t="s">
        <v>349</v>
      </c>
    </row>
    <row r="129" customHeight="1" spans="1:6">
      <c r="A129" s="5">
        <v>9</v>
      </c>
      <c r="B129" s="5" t="s">
        <v>350</v>
      </c>
      <c r="C129" s="5" t="s">
        <v>351</v>
      </c>
      <c r="D129" s="18" t="str">
        <f>_xlfn.DISPIMG("ID_CD85D17785A74FDCB5F805A9ABE13F78",1)</f>
        <v>=DISPIMG("ID_CD85D17785A74FDCB5F805A9ABE13F78",1)</v>
      </c>
      <c r="E129" s="19">
        <v>2</v>
      </c>
      <c r="F129" s="22" t="s">
        <v>352</v>
      </c>
    </row>
    <row r="130" customHeight="1" spans="1:6">
      <c r="A130" s="5">
        <v>10</v>
      </c>
      <c r="B130" s="5" t="s">
        <v>353</v>
      </c>
      <c r="C130" s="5" t="s">
        <v>354</v>
      </c>
      <c r="D130" s="18" t="str">
        <f>_xlfn.DISPIMG("ID_10A508D61C4F4D56940762C0719C41EF",1)</f>
        <v>=DISPIMG("ID_10A508D61C4F4D56940762C0719C41EF",1)</v>
      </c>
      <c r="E130" s="19">
        <v>1</v>
      </c>
      <c r="F130" s="22" t="s">
        <v>355</v>
      </c>
    </row>
    <row r="131" customHeight="1" spans="1:6">
      <c r="A131" s="5">
        <v>11</v>
      </c>
      <c r="B131" s="5" t="s">
        <v>356</v>
      </c>
      <c r="C131" s="5" t="s">
        <v>357</v>
      </c>
      <c r="D131" s="18" t="str">
        <f>_xlfn.DISPIMG("ID_F52691496A9B4BB8B9C199D70BD0A7A4",1)</f>
        <v>=DISPIMG("ID_F52691496A9B4BB8B9C199D70BD0A7A4",1)</v>
      </c>
      <c r="E131" s="19">
        <v>1</v>
      </c>
      <c r="F131" s="22" t="s">
        <v>358</v>
      </c>
    </row>
    <row r="132" customHeight="1" spans="1:6">
      <c r="A132" s="5">
        <v>12</v>
      </c>
      <c r="B132" s="5" t="s">
        <v>356</v>
      </c>
      <c r="C132" s="5" t="s">
        <v>359</v>
      </c>
      <c r="D132" s="18" t="str">
        <f>_xlfn.DISPIMG("ID_D3C19C6C50474C2BAD13FB885527B8CB",1)</f>
        <v>=DISPIMG("ID_D3C19C6C50474C2BAD13FB885527B8CB",1)</v>
      </c>
      <c r="E132" s="19">
        <v>1</v>
      </c>
      <c r="F132" s="22" t="s">
        <v>360</v>
      </c>
    </row>
    <row r="133" customHeight="1" spans="1:6">
      <c r="A133" s="5">
        <v>13</v>
      </c>
      <c r="B133" s="5" t="s">
        <v>361</v>
      </c>
      <c r="C133" s="5" t="s">
        <v>357</v>
      </c>
      <c r="D133" s="18" t="str">
        <f>_xlfn.DISPIMG("ID_009069A34B2C4BAFAC4AC492B91107AA",1)</f>
        <v>=DISPIMG("ID_009069A34B2C4BAFAC4AC492B91107AA",1)</v>
      </c>
      <c r="E133" s="19">
        <v>2</v>
      </c>
      <c r="F133" s="22" t="s">
        <v>362</v>
      </c>
    </row>
    <row r="134" customHeight="1" spans="1:6">
      <c r="A134" s="5">
        <v>14</v>
      </c>
      <c r="B134" s="5" t="s">
        <v>363</v>
      </c>
      <c r="C134" s="5" t="s">
        <v>357</v>
      </c>
      <c r="D134" s="18" t="str">
        <f>_xlfn.DISPIMG("ID_69C7099E5E874E729495F3B57FC2AE5F",1)</f>
        <v>=DISPIMG("ID_69C7099E5E874E729495F3B57FC2AE5F",1)</v>
      </c>
      <c r="E134" s="19">
        <v>1</v>
      </c>
      <c r="F134" s="22" t="s">
        <v>364</v>
      </c>
    </row>
    <row r="135" customHeight="1" spans="1:6">
      <c r="A135" s="5">
        <v>15</v>
      </c>
      <c r="B135" s="5" t="s">
        <v>365</v>
      </c>
      <c r="C135" s="5" t="s">
        <v>357</v>
      </c>
      <c r="D135" s="18" t="str">
        <f>_xlfn.DISPIMG("ID_CF239DEF6E88404F934854DCDD86C7EF",1)</f>
        <v>=DISPIMG("ID_CF239DEF6E88404F934854DCDD86C7EF",1)</v>
      </c>
      <c r="E135" s="19">
        <v>1</v>
      </c>
      <c r="F135" s="22" t="s">
        <v>366</v>
      </c>
    </row>
    <row r="136" customHeight="1" spans="1:6">
      <c r="A136" s="5">
        <v>16</v>
      </c>
      <c r="B136" s="5" t="s">
        <v>367</v>
      </c>
      <c r="C136" s="5" t="s">
        <v>357</v>
      </c>
      <c r="D136" s="18" t="str">
        <f>_xlfn.DISPIMG("ID_6DF9ECFF16054026A442423969704AD5",1)</f>
        <v>=DISPIMG("ID_6DF9ECFF16054026A442423969704AD5",1)</v>
      </c>
      <c r="E136" s="19">
        <v>2</v>
      </c>
      <c r="F136" s="22" t="s">
        <v>368</v>
      </c>
    </row>
    <row r="137" customHeight="1" spans="1:6">
      <c r="A137" s="5">
        <v>17</v>
      </c>
      <c r="B137" s="5" t="s">
        <v>369</v>
      </c>
      <c r="C137" s="5" t="s">
        <v>357</v>
      </c>
      <c r="D137" s="18" t="str">
        <f>_xlfn.DISPIMG("ID_64A030D1CF264BA58DF005C9A1799324",1)</f>
        <v>=DISPIMG("ID_64A030D1CF264BA58DF005C9A1799324",1)</v>
      </c>
      <c r="E137" s="19">
        <v>1</v>
      </c>
      <c r="F137" s="22" t="s">
        <v>370</v>
      </c>
    </row>
    <row r="138" customHeight="1" spans="1:6">
      <c r="A138" s="5">
        <v>18</v>
      </c>
      <c r="B138" s="5" t="s">
        <v>371</v>
      </c>
      <c r="C138" s="5" t="s">
        <v>357</v>
      </c>
      <c r="D138" s="18" t="str">
        <f>_xlfn.DISPIMG("ID_B3DAC5729FF74113B2B0C5F10B92BB58",1)</f>
        <v>=DISPIMG("ID_B3DAC5729FF74113B2B0C5F10B92BB58",1)</v>
      </c>
      <c r="E138" s="19">
        <v>1</v>
      </c>
      <c r="F138" s="23" t="s">
        <v>372</v>
      </c>
    </row>
    <row r="139" customHeight="1" spans="1:6">
      <c r="A139" s="5">
        <v>19</v>
      </c>
      <c r="B139" s="5" t="s">
        <v>373</v>
      </c>
      <c r="C139" s="5" t="s">
        <v>374</v>
      </c>
      <c r="D139" s="18" t="str">
        <f>_xlfn.DISPIMG("ID_A7F98E4B0A84456BAD16A4207C7E6B7B",1)</f>
        <v>=DISPIMG("ID_A7F98E4B0A84456BAD16A4207C7E6B7B",1)</v>
      </c>
      <c r="E139" s="19">
        <v>2</v>
      </c>
      <c r="F139" s="23" t="s">
        <v>375</v>
      </c>
    </row>
    <row r="140" customHeight="1" spans="1:6">
      <c r="A140" s="5">
        <v>20</v>
      </c>
      <c r="B140" s="5" t="s">
        <v>376</v>
      </c>
      <c r="C140" s="5" t="s">
        <v>377</v>
      </c>
      <c r="D140" s="18" t="str">
        <f>_xlfn.DISPIMG("ID_D5184266653F40C9BD83200E9066FF0F",1)</f>
        <v>=DISPIMG("ID_D5184266653F40C9BD83200E9066FF0F",1)</v>
      </c>
      <c r="E140" s="19">
        <v>2</v>
      </c>
      <c r="F140" s="23" t="s">
        <v>378</v>
      </c>
    </row>
    <row r="141" customHeight="1" spans="1:6">
      <c r="A141" s="5">
        <v>21</v>
      </c>
      <c r="B141" s="5" t="s">
        <v>379</v>
      </c>
      <c r="C141" s="5" t="s">
        <v>380</v>
      </c>
      <c r="D141" s="18" t="str">
        <f>_xlfn.DISPIMG("ID_94ADC188F27840C58FD5DC7D4216A9F3",1)</f>
        <v>=DISPIMG("ID_94ADC188F27840C58FD5DC7D4216A9F3",1)</v>
      </c>
      <c r="E141" s="19">
        <v>2</v>
      </c>
      <c r="F141" s="23" t="s">
        <v>381</v>
      </c>
    </row>
    <row r="142" customHeight="1" spans="1:6">
      <c r="A142" s="5">
        <v>22</v>
      </c>
      <c r="B142" s="5" t="s">
        <v>382</v>
      </c>
      <c r="C142" s="5" t="s">
        <v>383</v>
      </c>
      <c r="D142" s="18" t="str">
        <f>_xlfn.DISPIMG("ID_9CB1B75F7E474A50AD827F3146032661",1)</f>
        <v>=DISPIMG("ID_9CB1B75F7E474A50AD827F3146032661",1)</v>
      </c>
      <c r="E142" s="19">
        <v>1</v>
      </c>
      <c r="F142" s="22" t="s">
        <v>384</v>
      </c>
    </row>
    <row r="143" customHeight="1" spans="1:6">
      <c r="A143" s="5">
        <v>23</v>
      </c>
      <c r="B143" s="5" t="s">
        <v>385</v>
      </c>
      <c r="C143" s="5" t="s">
        <v>386</v>
      </c>
      <c r="D143" s="18" t="str">
        <f>_xlfn.DISPIMG("ID_29004804C9DB4157955EFC645B5AF110",1)</f>
        <v>=DISPIMG("ID_29004804C9DB4157955EFC645B5AF110",1)</v>
      </c>
      <c r="E143" s="19">
        <v>2</v>
      </c>
      <c r="F143" s="23" t="s">
        <v>387</v>
      </c>
    </row>
    <row r="144" customHeight="1" spans="1:6">
      <c r="A144" s="5">
        <v>24</v>
      </c>
      <c r="B144" s="5" t="s">
        <v>388</v>
      </c>
      <c r="C144" s="5" t="s">
        <v>389</v>
      </c>
      <c r="D144" s="18" t="str">
        <f>_xlfn.DISPIMG("ID_DDCB58EEA2714A20959AF1EA6E625A6D",1)</f>
        <v>=DISPIMG("ID_DDCB58EEA2714A20959AF1EA6E625A6D",1)</v>
      </c>
      <c r="E144" s="19">
        <v>3</v>
      </c>
      <c r="F144" s="23" t="s">
        <v>390</v>
      </c>
    </row>
    <row r="145" customHeight="1" spans="1:6">
      <c r="A145" s="5">
        <v>25</v>
      </c>
      <c r="B145" s="5" t="s">
        <v>391</v>
      </c>
      <c r="C145" s="5" t="s">
        <v>392</v>
      </c>
      <c r="D145" s="18" t="str">
        <f>_xlfn.DISPIMG("ID_615875F5C2814261B3CD3541E7016A56",1)</f>
        <v>=DISPIMG("ID_615875F5C2814261B3CD3541E7016A56",1)</v>
      </c>
      <c r="E145" s="19">
        <v>2</v>
      </c>
      <c r="F145" s="23" t="s">
        <v>393</v>
      </c>
    </row>
    <row r="146" customHeight="1" spans="1:6">
      <c r="A146" s="5">
        <v>26</v>
      </c>
      <c r="B146" s="5" t="s">
        <v>394</v>
      </c>
      <c r="C146" s="5" t="s">
        <v>395</v>
      </c>
      <c r="D146" s="19" t="str">
        <f>_xlfn.DISPIMG("ID_96151D295B984694B75B7E1C1776572F",1)</f>
        <v>=DISPIMG("ID_96151D295B984694B75B7E1C1776572F",1)</v>
      </c>
      <c r="E146" s="19">
        <v>3</v>
      </c>
      <c r="F146" s="24" t="s">
        <v>396</v>
      </c>
    </row>
    <row r="147" customHeight="1" spans="1:6">
      <c r="A147" s="5">
        <v>27</v>
      </c>
      <c r="B147" s="5" t="s">
        <v>397</v>
      </c>
      <c r="C147" s="5" t="s">
        <v>398</v>
      </c>
      <c r="D147" s="19" t="str">
        <f>_xlfn.DISPIMG("ID_30D752B5911042BB8B9FA4A53F042910",1)</f>
        <v>=DISPIMG("ID_30D752B5911042BB8B9FA4A53F042910",1)</v>
      </c>
      <c r="E147" s="19">
        <v>1</v>
      </c>
      <c r="F147" s="24" t="s">
        <v>399</v>
      </c>
    </row>
    <row r="148" customHeight="1" spans="1:6">
      <c r="A148" s="5">
        <v>28</v>
      </c>
      <c r="B148" s="5" t="s">
        <v>400</v>
      </c>
      <c r="C148" s="5" t="s">
        <v>401</v>
      </c>
      <c r="D148" s="18" t="str">
        <f>_xlfn.DISPIMG("ID_C1E102F5154E44B2918AA37E0C91EDE6",1)</f>
        <v>=DISPIMG("ID_C1E102F5154E44B2918AA37E0C91EDE6",1)</v>
      </c>
      <c r="E148" s="19">
        <v>1</v>
      </c>
      <c r="F148" s="25" t="s">
        <v>402</v>
      </c>
    </row>
    <row r="149" customHeight="1" spans="1:6">
      <c r="A149" s="5">
        <v>29</v>
      </c>
      <c r="B149" s="5" t="s">
        <v>403</v>
      </c>
      <c r="C149" s="5" t="s">
        <v>404</v>
      </c>
      <c r="D149" s="18" t="str">
        <f>_xlfn.DISPIMG("ID_CD5A937BB6B849D686B5A76287705D19",1)</f>
        <v>=DISPIMG("ID_CD5A937BB6B849D686B5A76287705D19",1)</v>
      </c>
      <c r="E149" s="19">
        <v>2</v>
      </c>
      <c r="F149" s="25" t="s">
        <v>405</v>
      </c>
    </row>
    <row r="150" customHeight="1" spans="1:6">
      <c r="A150" s="5">
        <v>30</v>
      </c>
      <c r="B150" s="5" t="s">
        <v>406</v>
      </c>
      <c r="C150" s="5" t="s">
        <v>407</v>
      </c>
      <c r="D150" s="18" t="str">
        <f>_xlfn.DISPIMG("ID_D4EC726D2F4E4A5DB09C0B95A1F05721",1)</f>
        <v>=DISPIMG("ID_D4EC726D2F4E4A5DB09C0B95A1F05721",1)</v>
      </c>
      <c r="E150" s="19">
        <v>1</v>
      </c>
      <c r="F150" s="25" t="s">
        <v>408</v>
      </c>
    </row>
    <row r="151" customHeight="1" spans="1:6">
      <c r="A151" s="5">
        <v>31</v>
      </c>
      <c r="B151" s="5" t="s">
        <v>409</v>
      </c>
      <c r="C151" s="5" t="s">
        <v>410</v>
      </c>
      <c r="D151" s="18" t="str">
        <f>_xlfn.DISPIMG("ID_561E07507A944D2D80582855D4860FCD",1)</f>
        <v>=DISPIMG("ID_561E07507A944D2D80582855D4860FCD",1)</v>
      </c>
      <c r="E151" s="18">
        <v>2</v>
      </c>
      <c r="F151" s="26" t="s">
        <v>411</v>
      </c>
    </row>
    <row r="152" customHeight="1" spans="1:6">
      <c r="A152" s="5">
        <v>32</v>
      </c>
      <c r="B152" s="5" t="s">
        <v>412</v>
      </c>
      <c r="C152" s="5" t="s">
        <v>413</v>
      </c>
      <c r="D152" s="19" t="str">
        <f>_xlfn.DISPIMG("ID_634DE82AC0924C32A2A78AA9DBA2DCA6",1)</f>
        <v>=DISPIMG("ID_634DE82AC0924C32A2A78AA9DBA2DCA6",1)</v>
      </c>
      <c r="E152" s="19">
        <v>2</v>
      </c>
      <c r="F152" s="24" t="s">
        <v>414</v>
      </c>
    </row>
    <row r="153" customHeight="1" spans="1:6">
      <c r="A153" s="5">
        <v>33</v>
      </c>
      <c r="B153" s="5" t="s">
        <v>415</v>
      </c>
      <c r="C153" s="5" t="s">
        <v>416</v>
      </c>
      <c r="D153" s="18" t="str">
        <f>_xlfn.DISPIMG("ID_33B8F396A7444A39BE3A24593EEB3A14",1)</f>
        <v>=DISPIMG("ID_33B8F396A7444A39BE3A24593EEB3A14",1)</v>
      </c>
      <c r="E153" s="19">
        <v>2</v>
      </c>
      <c r="F153" s="25" t="s">
        <v>417</v>
      </c>
    </row>
    <row r="154" customHeight="1" spans="1:6">
      <c r="A154" s="5">
        <v>34</v>
      </c>
      <c r="B154" s="5" t="s">
        <v>418</v>
      </c>
      <c r="C154" s="5" t="s">
        <v>419</v>
      </c>
      <c r="D154" s="18" t="str">
        <f>_xlfn.DISPIMG("ID_0BC2ECDC25C7412A88F320EFF91CE09F",1)</f>
        <v>=DISPIMG("ID_0BC2ECDC25C7412A88F320EFF91CE09F",1)</v>
      </c>
      <c r="E154" s="19">
        <v>1</v>
      </c>
      <c r="F154" s="25" t="s">
        <v>420</v>
      </c>
    </row>
    <row r="155" customHeight="1" spans="1:6">
      <c r="A155" s="5">
        <v>35</v>
      </c>
      <c r="B155" s="5" t="s">
        <v>421</v>
      </c>
      <c r="C155" s="5" t="s">
        <v>422</v>
      </c>
      <c r="D155" s="18" t="str">
        <f>_xlfn.DISPIMG("ID_AC50D1BC29954D8DBDCDC92CA23B5899",1)</f>
        <v>=DISPIMG("ID_AC50D1BC29954D8DBDCDC92CA23B5899",1)</v>
      </c>
      <c r="E155" s="19">
        <v>2</v>
      </c>
      <c r="F155" s="25" t="s">
        <v>423</v>
      </c>
    </row>
    <row r="156" customHeight="1" spans="1:6">
      <c r="A156" s="5">
        <v>36</v>
      </c>
      <c r="B156" s="5" t="s">
        <v>424</v>
      </c>
      <c r="C156" s="5" t="s">
        <v>425</v>
      </c>
      <c r="D156" s="18" t="str">
        <f>_xlfn.DISPIMG("ID_3B700C178965422CA7ED18B0FDB5E1E6",1)</f>
        <v>=DISPIMG("ID_3B700C178965422CA7ED18B0FDB5E1E6",1)</v>
      </c>
      <c r="E156" s="19">
        <v>1</v>
      </c>
      <c r="F156" s="25" t="s">
        <v>426</v>
      </c>
    </row>
    <row r="157" customHeight="1" spans="1:6">
      <c r="A157" s="5">
        <v>37</v>
      </c>
      <c r="B157" s="5" t="s">
        <v>427</v>
      </c>
      <c r="C157" s="5" t="s">
        <v>428</v>
      </c>
      <c r="D157" s="18" t="str">
        <f>_xlfn.DISPIMG("ID_412F8DFB61BA4BDABB6D939554F9324E",1)</f>
        <v>=DISPIMG("ID_412F8DFB61BA4BDABB6D939554F9324E",1)</v>
      </c>
      <c r="E157" s="18">
        <v>2</v>
      </c>
      <c r="F157" s="27" t="s">
        <v>429</v>
      </c>
    </row>
    <row r="158" customHeight="1" spans="1:6">
      <c r="A158" s="5">
        <v>38</v>
      </c>
      <c r="B158" s="5" t="s">
        <v>430</v>
      </c>
      <c r="C158" s="5" t="s">
        <v>431</v>
      </c>
      <c r="D158" s="18" t="str">
        <f>_xlfn.DISPIMG("ID_0BFE3A05A3124878962D03BE1EA49CC6",1)</f>
        <v>=DISPIMG("ID_0BFE3A05A3124878962D03BE1EA49CC6",1)</v>
      </c>
      <c r="E158" s="18">
        <v>1</v>
      </c>
      <c r="F158" s="28" t="s">
        <v>432</v>
      </c>
    </row>
    <row r="159" customHeight="1" spans="1:6">
      <c r="A159" s="5">
        <v>39</v>
      </c>
      <c r="B159" s="5" t="s">
        <v>433</v>
      </c>
      <c r="C159" s="5" t="s">
        <v>434</v>
      </c>
      <c r="D159" s="18" t="str">
        <f>_xlfn.DISPIMG("ID_8D6A32A990054F1FB7D7D8338C91E061",1)</f>
        <v>=DISPIMG("ID_8D6A32A990054F1FB7D7D8338C91E061",1)</v>
      </c>
      <c r="E159" s="18">
        <v>2</v>
      </c>
      <c r="F159" s="13" t="s">
        <v>435</v>
      </c>
    </row>
    <row r="160" customHeight="1" spans="1:6">
      <c r="A160" s="5">
        <v>40</v>
      </c>
      <c r="B160" s="5" t="s">
        <v>436</v>
      </c>
      <c r="C160" s="5" t="s">
        <v>437</v>
      </c>
      <c r="D160" s="19" t="str">
        <f>_xlfn.DISPIMG("ID_22601C51A17B491396D28269A7C6F18C",1)</f>
        <v>=DISPIMG("ID_22601C51A17B491396D28269A7C6F18C",1)</v>
      </c>
      <c r="E160" s="19">
        <v>6</v>
      </c>
      <c r="F160" s="29" t="s">
        <v>438</v>
      </c>
    </row>
    <row r="161" customHeight="1" spans="1:6">
      <c r="A161" s="5">
        <v>41</v>
      </c>
      <c r="B161" s="5" t="s">
        <v>439</v>
      </c>
      <c r="C161" s="5" t="s">
        <v>439</v>
      </c>
      <c r="D161" s="19" t="str">
        <f>_xlfn.DISPIMG("ID_F6727102E5E948578BDAA3D0C3EB09B0",1)</f>
        <v>=DISPIMG("ID_F6727102E5E948578BDAA3D0C3EB09B0",1)</v>
      </c>
      <c r="E161" s="19">
        <v>6</v>
      </c>
      <c r="F161" s="24" t="s">
        <v>440</v>
      </c>
    </row>
    <row r="162" customHeight="1" spans="1:6">
      <c r="A162" s="5">
        <v>42</v>
      </c>
      <c r="B162" s="5" t="s">
        <v>441</v>
      </c>
      <c r="C162" s="5" t="s">
        <v>442</v>
      </c>
      <c r="D162" s="19" t="str">
        <f>_xlfn.DISPIMG("ID_125D7535ED6B4200A20B25EE9F0B6BE5",1)</f>
        <v>=DISPIMG("ID_125D7535ED6B4200A20B25EE9F0B6BE5",1)</v>
      </c>
      <c r="E162" s="19">
        <v>2</v>
      </c>
      <c r="F162" s="24" t="s">
        <v>443</v>
      </c>
    </row>
    <row r="163" customHeight="1" spans="1:6">
      <c r="A163" s="5">
        <v>43</v>
      </c>
      <c r="B163" s="5" t="s">
        <v>444</v>
      </c>
      <c r="C163" s="5" t="s">
        <v>444</v>
      </c>
      <c r="D163" s="19" t="str">
        <f>_xlfn.DISPIMG("ID_46A6D71BC3414CB7A62E6FA7CB74CF1E",1)</f>
        <v>=DISPIMG("ID_46A6D71BC3414CB7A62E6FA7CB74CF1E",1)</v>
      </c>
      <c r="E163" s="19">
        <v>6</v>
      </c>
      <c r="F163" s="24" t="s">
        <v>438</v>
      </c>
    </row>
    <row r="164" customHeight="1" spans="1:6">
      <c r="A164" s="5">
        <v>44</v>
      </c>
      <c r="B164" s="5" t="s">
        <v>445</v>
      </c>
      <c r="C164" s="5" t="s">
        <v>446</v>
      </c>
      <c r="D164" s="19" t="str">
        <f>_xlfn.DISPIMG("ID_1932ED95EE5D4C6BA1AB1B7C991444A1",1)</f>
        <v>=DISPIMG("ID_1932ED95EE5D4C6BA1AB1B7C991444A1",1)</v>
      </c>
      <c r="E164" s="19">
        <v>5</v>
      </c>
      <c r="F164" s="24" t="s">
        <v>447</v>
      </c>
    </row>
    <row r="165" customHeight="1" spans="1:6">
      <c r="A165" s="5">
        <v>45</v>
      </c>
      <c r="B165" s="5" t="s">
        <v>448</v>
      </c>
      <c r="C165" s="5" t="s">
        <v>449</v>
      </c>
      <c r="D165" s="19" t="str">
        <f>_xlfn.DISPIMG("ID_B5C7DE5D79CC47B7AEDD18F5FF1BF35F",1)</f>
        <v>=DISPIMG("ID_B5C7DE5D79CC47B7AEDD18F5FF1BF35F",1)</v>
      </c>
      <c r="E165" s="19">
        <v>10</v>
      </c>
      <c r="F165" s="24" t="s">
        <v>450</v>
      </c>
    </row>
    <row r="166" customHeight="1" spans="1:6">
      <c r="A166" s="5">
        <v>46</v>
      </c>
      <c r="B166" s="5" t="s">
        <v>451</v>
      </c>
      <c r="C166" s="5" t="s">
        <v>452</v>
      </c>
      <c r="D166" s="19" t="str">
        <f>_xlfn.DISPIMG("ID_D6D23C28AA034F95A8F7E0910FE77D0B",1)</f>
        <v>=DISPIMG("ID_D6D23C28AA034F95A8F7E0910FE77D0B",1)</v>
      </c>
      <c r="E166" s="19">
        <v>10</v>
      </c>
      <c r="F166" s="24" t="s">
        <v>453</v>
      </c>
    </row>
    <row r="167" customHeight="1" spans="1:6">
      <c r="A167" s="5">
        <v>47</v>
      </c>
      <c r="B167" s="5" t="s">
        <v>454</v>
      </c>
      <c r="C167" s="5" t="s">
        <v>455</v>
      </c>
      <c r="D167" s="19" t="str">
        <f>_xlfn.DISPIMG("ID_5BD7D2D8409F4C0EB28B73BF83C2FB24",1)</f>
        <v>=DISPIMG("ID_5BD7D2D8409F4C0EB28B73BF83C2FB24",1)</v>
      </c>
      <c r="E167" s="19">
        <v>3</v>
      </c>
      <c r="F167" s="24" t="s">
        <v>456</v>
      </c>
    </row>
    <row r="168" customHeight="1" spans="1:6">
      <c r="A168" s="5">
        <v>48</v>
      </c>
      <c r="B168" s="5" t="s">
        <v>457</v>
      </c>
      <c r="C168" s="5" t="s">
        <v>458</v>
      </c>
      <c r="D168" s="19" t="str">
        <f>_xlfn.DISPIMG("ID_E542572FE9D44F4DBCAC1CD4579297E1",1)</f>
        <v>=DISPIMG("ID_E542572FE9D44F4DBCAC1CD4579297E1",1)</v>
      </c>
      <c r="E168" s="19">
        <v>1</v>
      </c>
      <c r="F168" s="24" t="s">
        <v>459</v>
      </c>
    </row>
    <row r="169" customHeight="1" spans="1:6">
      <c r="A169" s="5">
        <v>49</v>
      </c>
      <c r="B169" s="5" t="s">
        <v>460</v>
      </c>
      <c r="C169" s="5" t="s">
        <v>461</v>
      </c>
      <c r="D169" s="19" t="str">
        <f>_xlfn.DISPIMG("ID_068561CF1E32418E8D170055DFD043E2",1)</f>
        <v>=DISPIMG("ID_068561CF1E32418E8D170055DFD043E2",1)</v>
      </c>
      <c r="E169" s="30">
        <v>3</v>
      </c>
      <c r="F169" s="24" t="s">
        <v>462</v>
      </c>
    </row>
    <row r="170" customHeight="1" spans="1:6">
      <c r="A170" s="5">
        <v>50</v>
      </c>
      <c r="B170" s="5" t="s">
        <v>463</v>
      </c>
      <c r="C170" s="5" t="s">
        <v>464</v>
      </c>
      <c r="D170" s="19" t="str">
        <f>_xlfn.DISPIMG("ID_A180193D22AD46D49C20021CCD753533",1)</f>
        <v>=DISPIMG("ID_A180193D22AD46D49C20021CCD753533",1)</v>
      </c>
      <c r="E170" s="30">
        <v>3</v>
      </c>
      <c r="F170" s="24" t="s">
        <v>465</v>
      </c>
    </row>
    <row r="171" customHeight="1" spans="1:6">
      <c r="A171" s="5">
        <v>51</v>
      </c>
      <c r="B171" s="5" t="s">
        <v>466</v>
      </c>
      <c r="C171" s="5" t="s">
        <v>467</v>
      </c>
      <c r="D171" s="19" t="str">
        <f>_xlfn.DISPIMG("ID_06ADE3FC3B8A4B3985FAB55DDA1F8B01",1)</f>
        <v>=DISPIMG("ID_06ADE3FC3B8A4B3985FAB55DDA1F8B01",1)</v>
      </c>
      <c r="E171" s="30">
        <v>10</v>
      </c>
      <c r="F171" s="31" t="s">
        <v>468</v>
      </c>
    </row>
    <row r="172" customHeight="1" spans="1:6">
      <c r="A172" s="5">
        <v>52</v>
      </c>
      <c r="B172" s="5" t="s">
        <v>469</v>
      </c>
      <c r="C172" s="5" t="s">
        <v>470</v>
      </c>
      <c r="D172" s="19" t="str">
        <f>_xlfn.DISPIMG("ID_4D365F4C94BC4C9D9CDDCA3D41E70E2A",1)</f>
        <v>=DISPIMG("ID_4D365F4C94BC4C9D9CDDCA3D41E70E2A",1)</v>
      </c>
      <c r="E172" s="30">
        <v>2</v>
      </c>
      <c r="F172" s="31" t="s">
        <v>468</v>
      </c>
    </row>
    <row r="173" customHeight="1" spans="1:6">
      <c r="A173" s="5">
        <v>53</v>
      </c>
      <c r="B173" s="5" t="s">
        <v>469</v>
      </c>
      <c r="C173" s="5" t="s">
        <v>471</v>
      </c>
      <c r="D173" s="19" t="str">
        <f>_xlfn.DISPIMG("ID_4D022D1C30964ABFA81FC14CAFCB57A9",1)</f>
        <v>=DISPIMG("ID_4D022D1C30964ABFA81FC14CAFCB57A9",1)</v>
      </c>
      <c r="E173" s="30">
        <v>6</v>
      </c>
      <c r="F173" s="32" t="s">
        <v>468</v>
      </c>
    </row>
    <row r="174" customHeight="1" spans="1:6">
      <c r="A174" s="5">
        <v>54</v>
      </c>
      <c r="B174" s="5" t="s">
        <v>472</v>
      </c>
      <c r="C174" s="5" t="s">
        <v>473</v>
      </c>
      <c r="D174" s="19" t="str">
        <f>_xlfn.DISPIMG("ID_BCE4B256E5A949DBAD05E67DCD857794",1)</f>
        <v>=DISPIMG("ID_BCE4B256E5A949DBAD05E67DCD857794",1)</v>
      </c>
      <c r="E174" s="30">
        <v>3</v>
      </c>
      <c r="F174" s="32" t="s">
        <v>474</v>
      </c>
    </row>
    <row r="175" customHeight="1" spans="1:6">
      <c r="A175" s="5">
        <v>55</v>
      </c>
      <c r="B175" s="5" t="s">
        <v>475</v>
      </c>
      <c r="C175" s="5" t="s">
        <v>476</v>
      </c>
      <c r="D175" s="19" t="str">
        <f>_xlfn.DISPIMG("ID_AFC1C0C257CC44B3AE883589FB09C5CF",1)</f>
        <v>=DISPIMG("ID_AFC1C0C257CC44B3AE883589FB09C5CF",1)</v>
      </c>
      <c r="E175" s="30">
        <v>3</v>
      </c>
      <c r="F175" s="24" t="s">
        <v>477</v>
      </c>
    </row>
    <row r="176" customHeight="1" spans="1:6">
      <c r="A176" s="5">
        <v>56</v>
      </c>
      <c r="B176" s="5" t="s">
        <v>478</v>
      </c>
      <c r="C176" s="5" t="s">
        <v>479</v>
      </c>
      <c r="D176" s="19" t="str">
        <f>_xlfn.DISPIMG("ID_E511F84A36F4445FAB89E6A8C7E7E5EB",1)</f>
        <v>=DISPIMG("ID_E511F84A36F4445FAB89E6A8C7E7E5EB",1)</v>
      </c>
      <c r="E176" s="30">
        <v>3</v>
      </c>
      <c r="F176" s="24" t="s">
        <v>480</v>
      </c>
    </row>
    <row r="177" customHeight="1" spans="1:6">
      <c r="A177" s="5">
        <v>57</v>
      </c>
      <c r="B177" s="5" t="s">
        <v>481</v>
      </c>
      <c r="C177" s="5" t="s">
        <v>482</v>
      </c>
      <c r="D177" s="19" t="str">
        <f>_xlfn.DISPIMG("ID_2FD29EBC23924896A9355D9879C867AD",1)</f>
        <v>=DISPIMG("ID_2FD29EBC23924896A9355D9879C867AD",1)</v>
      </c>
      <c r="E177" s="30">
        <v>2</v>
      </c>
      <c r="F177" s="24" t="s">
        <v>483</v>
      </c>
    </row>
    <row r="178" customHeight="1" spans="1:6">
      <c r="A178" s="5">
        <v>58</v>
      </c>
      <c r="B178" s="5" t="s">
        <v>484</v>
      </c>
      <c r="C178" s="5" t="s">
        <v>485</v>
      </c>
      <c r="D178" s="19" t="str">
        <f>_xlfn.DISPIMG("ID_0EBA08E538BA4102950C08DB257ACF56",1)</f>
        <v>=DISPIMG("ID_0EBA08E538BA4102950C08DB257ACF56",1)</v>
      </c>
      <c r="E178" s="19">
        <v>2</v>
      </c>
      <c r="F178" s="24" t="s">
        <v>486</v>
      </c>
    </row>
    <row r="179" customHeight="1" spans="1:6">
      <c r="A179" s="5">
        <v>59</v>
      </c>
      <c r="B179" s="5" t="s">
        <v>487</v>
      </c>
      <c r="C179" s="5" t="s">
        <v>488</v>
      </c>
      <c r="D179" s="19" t="str">
        <f>_xlfn.DISPIMG("ID_70FDCF0CECAF407D886960972A0DF1D4",1)</f>
        <v>=DISPIMG("ID_70FDCF0CECAF407D886960972A0DF1D4",1)</v>
      </c>
      <c r="E179" s="19">
        <v>2</v>
      </c>
      <c r="F179" s="24" t="s">
        <v>489</v>
      </c>
    </row>
    <row r="180" customHeight="1" spans="1:6">
      <c r="A180" s="5">
        <v>60</v>
      </c>
      <c r="B180" s="5" t="s">
        <v>490</v>
      </c>
      <c r="C180" s="5" t="s">
        <v>491</v>
      </c>
      <c r="D180" s="19" t="str">
        <f>_xlfn.DISPIMG("ID_10C0EC0AEA084155B6A57558281A07A8",1)</f>
        <v>=DISPIMG("ID_10C0EC0AEA084155B6A57558281A07A8",1)</v>
      </c>
      <c r="E180" s="30">
        <v>3</v>
      </c>
      <c r="F180" s="32" t="s">
        <v>492</v>
      </c>
    </row>
    <row r="181" customHeight="1" spans="1:6">
      <c r="A181" s="5">
        <v>62</v>
      </c>
      <c r="B181" s="5" t="s">
        <v>493</v>
      </c>
      <c r="C181" s="5" t="s">
        <v>494</v>
      </c>
      <c r="D181" s="19" t="str">
        <f>_xlfn.DISPIMG("ID_63CD9FDD979B4C4C85AD88563B1559B8",1)</f>
        <v>=DISPIMG("ID_63CD9FDD979B4C4C85AD88563B1559B8",1)</v>
      </c>
      <c r="E181" s="19">
        <v>2</v>
      </c>
      <c r="F181" s="31" t="s">
        <v>495</v>
      </c>
    </row>
    <row r="182" customHeight="1" spans="1:6">
      <c r="A182" s="5">
        <v>63</v>
      </c>
      <c r="B182" s="5" t="s">
        <v>496</v>
      </c>
      <c r="C182" s="5" t="s">
        <v>497</v>
      </c>
      <c r="D182" s="19" t="str">
        <f>_xlfn.DISPIMG("ID_B2B494401AFF479AAD4369A4852EA8F1",1)</f>
        <v>=DISPIMG("ID_B2B494401AFF479AAD4369A4852EA8F1",1)</v>
      </c>
      <c r="E182" s="19">
        <v>1</v>
      </c>
      <c r="F182" s="32" t="s">
        <v>498</v>
      </c>
    </row>
    <row r="183" customHeight="1" spans="1:6">
      <c r="A183" s="5">
        <v>64</v>
      </c>
      <c r="B183" s="5" t="s">
        <v>499</v>
      </c>
      <c r="C183" s="5" t="s">
        <v>500</v>
      </c>
      <c r="D183" s="19" t="str">
        <f>_xlfn.DISPIMG("ID_52AF439C614B4AA6B4E25BC61EA1FEB2",1)</f>
        <v>=DISPIMG("ID_52AF439C614B4AA6B4E25BC61EA1FEB2",1)</v>
      </c>
      <c r="E183" s="19">
        <v>1</v>
      </c>
      <c r="F183" s="32" t="s">
        <v>501</v>
      </c>
    </row>
    <row r="184" customHeight="1" spans="1:6">
      <c r="A184" s="5">
        <v>65</v>
      </c>
      <c r="B184" s="5" t="s">
        <v>502</v>
      </c>
      <c r="C184" s="5" t="s">
        <v>503</v>
      </c>
      <c r="D184" s="19" t="str">
        <f>_xlfn.DISPIMG("ID_298DE9E37A5F43B19CADDE4FD06C2F0A",1)</f>
        <v>=DISPIMG("ID_298DE9E37A5F43B19CADDE4FD06C2F0A",1)</v>
      </c>
      <c r="E184" s="19">
        <v>2</v>
      </c>
      <c r="F184" s="33" t="s">
        <v>504</v>
      </c>
    </row>
    <row r="185" customHeight="1" spans="1:6">
      <c r="A185" s="5">
        <v>66</v>
      </c>
      <c r="B185" s="5" t="s">
        <v>505</v>
      </c>
      <c r="C185" s="5" t="s">
        <v>506</v>
      </c>
      <c r="D185" s="19" t="str">
        <f>_xlfn.DISPIMG("ID_DDAA54A246BD4E7FAA9E64088709836D",1)</f>
        <v>=DISPIMG("ID_DDAA54A246BD4E7FAA9E64088709836D",1)</v>
      </c>
      <c r="E185" s="19">
        <v>2</v>
      </c>
      <c r="F185" s="24" t="s">
        <v>507</v>
      </c>
    </row>
    <row r="186" customHeight="1" spans="1:6">
      <c r="A186" s="5">
        <v>67</v>
      </c>
      <c r="B186" s="5" t="s">
        <v>508</v>
      </c>
      <c r="C186" s="5" t="s">
        <v>509</v>
      </c>
      <c r="D186" s="19" t="str">
        <f>_xlfn.DISPIMG("ID_A7C4F8AC05414C6ABB845615E386C6FB",1)</f>
        <v>=DISPIMG("ID_A7C4F8AC05414C6ABB845615E386C6FB",1)</v>
      </c>
      <c r="E186" s="19">
        <v>1</v>
      </c>
      <c r="F186" s="33" t="s">
        <v>510</v>
      </c>
    </row>
    <row r="187" customHeight="1" spans="1:6">
      <c r="A187" s="5">
        <v>68</v>
      </c>
      <c r="B187" s="34" t="s">
        <v>511</v>
      </c>
      <c r="C187" s="5" t="s">
        <v>512</v>
      </c>
      <c r="D187" s="19" t="str">
        <f>_xlfn.DISPIMG("ID_6505D610BC6748FC96C3565E56EC959F",1)</f>
        <v>=DISPIMG("ID_6505D610BC6748FC96C3565E56EC959F",1)</v>
      </c>
      <c r="E187" s="19">
        <v>1</v>
      </c>
      <c r="F187" s="32" t="s">
        <v>513</v>
      </c>
    </row>
    <row r="188" customHeight="1" spans="1:6">
      <c r="A188" s="5">
        <v>69</v>
      </c>
      <c r="B188" s="35"/>
      <c r="C188" s="5" t="s">
        <v>514</v>
      </c>
      <c r="D188" s="19" t="str">
        <f>_xlfn.DISPIMG("ID_DEA47536B9164CCA8A01E3EA9F5EEDE8",1)</f>
        <v>=DISPIMG("ID_DEA47536B9164CCA8A01E3EA9F5EEDE8",1)</v>
      </c>
      <c r="E188" s="19">
        <v>1</v>
      </c>
      <c r="F188" s="24"/>
    </row>
    <row r="189" customHeight="1" spans="1:6">
      <c r="A189" s="5">
        <v>70</v>
      </c>
      <c r="B189" s="5" t="s">
        <v>515</v>
      </c>
      <c r="C189" s="5" t="s">
        <v>516</v>
      </c>
      <c r="D189" s="19" t="str">
        <f>_xlfn.DISPIMG("ID_F6469255DF984A898105DFE20D3E8646",1)</f>
        <v>=DISPIMG("ID_F6469255DF984A898105DFE20D3E8646",1)</v>
      </c>
      <c r="E189" s="19">
        <v>3</v>
      </c>
      <c r="F189" s="31" t="s">
        <v>517</v>
      </c>
    </row>
    <row r="190" customHeight="1" spans="1:6">
      <c r="A190" s="5">
        <v>71</v>
      </c>
      <c r="B190" s="5" t="s">
        <v>518</v>
      </c>
      <c r="C190" s="5" t="s">
        <v>519</v>
      </c>
      <c r="D190" s="19" t="str">
        <f>_xlfn.DISPIMG("ID_E658640D0DD24ABE8A0D59D14367F3AF",1)</f>
        <v>=DISPIMG("ID_E658640D0DD24ABE8A0D59D14367F3AF",1)</v>
      </c>
      <c r="E190" s="19">
        <v>5</v>
      </c>
      <c r="F190" s="36" t="s">
        <v>517</v>
      </c>
    </row>
    <row r="191" customHeight="1" spans="1:6">
      <c r="A191" s="5">
        <v>72</v>
      </c>
      <c r="B191" s="5" t="s">
        <v>520</v>
      </c>
      <c r="C191" s="5" t="s">
        <v>521</v>
      </c>
      <c r="D191" s="19" t="str">
        <f>_xlfn.DISPIMG("ID_33A9EA582A2742A9B71414C5DE54510B",1)</f>
        <v>=DISPIMG("ID_33A9EA582A2742A9B71414C5DE54510B",1)</v>
      </c>
      <c r="E191" s="19">
        <v>3</v>
      </c>
      <c r="F191" s="30" t="s">
        <v>522</v>
      </c>
    </row>
    <row r="192" customHeight="1" spans="1:6">
      <c r="A192" s="5">
        <v>73</v>
      </c>
      <c r="B192" s="5" t="s">
        <v>523</v>
      </c>
      <c r="C192" s="5" t="s">
        <v>524</v>
      </c>
      <c r="D192" s="19" t="str">
        <f>_xlfn.DISPIMG("ID_DC1AF0F2E3A1426D82636EE711B4FA82",1)</f>
        <v>=DISPIMG("ID_DC1AF0F2E3A1426D82636EE711B4FA82",1)</v>
      </c>
      <c r="E192" s="19">
        <v>1</v>
      </c>
      <c r="F192" s="30" t="s">
        <v>525</v>
      </c>
    </row>
    <row r="193" customHeight="1" spans="1:6">
      <c r="A193" s="5">
        <v>74</v>
      </c>
      <c r="B193" s="5" t="s">
        <v>526</v>
      </c>
      <c r="C193" s="5" t="s">
        <v>527</v>
      </c>
      <c r="D193" s="19" t="str">
        <f>_xlfn.DISPIMG("ID_844C118F9C6F42A88C07E41272AA429C",1)</f>
        <v>=DISPIMG("ID_844C118F9C6F42A88C07E41272AA429C",1)</v>
      </c>
      <c r="E193" s="19">
        <v>1</v>
      </c>
      <c r="F193" s="30" t="s">
        <v>528</v>
      </c>
    </row>
    <row r="194" customHeight="1" spans="1:6">
      <c r="A194" s="5">
        <v>75</v>
      </c>
      <c r="B194" s="5" t="s">
        <v>529</v>
      </c>
      <c r="C194" s="5" t="s">
        <v>530</v>
      </c>
      <c r="D194" s="19" t="str">
        <f>_xlfn.DISPIMG("ID_B04F56B1C24C428F9D5AB5F00AFCA12C",1)</f>
        <v>=DISPIMG("ID_B04F56B1C24C428F9D5AB5F00AFCA12C",1)</v>
      </c>
      <c r="E194" s="19">
        <v>1</v>
      </c>
      <c r="F194" s="33" t="s">
        <v>531</v>
      </c>
    </row>
    <row r="195" customHeight="1" spans="1:6">
      <c r="A195" s="5">
        <v>76</v>
      </c>
      <c r="B195" s="5" t="s">
        <v>532</v>
      </c>
      <c r="C195" s="5" t="s">
        <v>533</v>
      </c>
      <c r="D195" s="19" t="str">
        <f>_xlfn.DISPIMG("ID_36E23A71F5C345D9B4D03FDCB7E07BD6",1)</f>
        <v>=DISPIMG("ID_36E23A71F5C345D9B4D03FDCB7E07BD6",1)</v>
      </c>
      <c r="E195" s="19">
        <v>1</v>
      </c>
      <c r="F195" s="32" t="s">
        <v>534</v>
      </c>
    </row>
    <row r="196" customHeight="1" spans="1:6">
      <c r="A196" s="5">
        <v>77</v>
      </c>
      <c r="B196" s="34" t="s">
        <v>535</v>
      </c>
      <c r="C196" s="5" t="s">
        <v>536</v>
      </c>
      <c r="D196" s="19" t="str">
        <f>_xlfn.DISPIMG("ID_B94EF27039414052A1C5C9A229B65BBB",1)</f>
        <v>=DISPIMG("ID_B94EF27039414052A1C5C9A229B65BBB",1)</v>
      </c>
      <c r="E196" s="19">
        <v>2</v>
      </c>
      <c r="F196" s="24" t="s">
        <v>537</v>
      </c>
    </row>
    <row r="197" customHeight="1" spans="1:6">
      <c r="A197" s="5">
        <v>78</v>
      </c>
      <c r="B197" s="35"/>
      <c r="C197" s="5" t="s">
        <v>538</v>
      </c>
      <c r="D197" s="19" t="str">
        <f>_xlfn.DISPIMG("ID_571F5FEB86CF44F7888DF664792E31A0",1)</f>
        <v>=DISPIMG("ID_571F5FEB86CF44F7888DF664792E31A0",1)</v>
      </c>
      <c r="E197" s="19">
        <v>2</v>
      </c>
      <c r="F197" s="24" t="s">
        <v>537</v>
      </c>
    </row>
    <row r="198" customHeight="1" spans="1:6">
      <c r="A198" s="5">
        <v>79</v>
      </c>
      <c r="B198" s="5" t="s">
        <v>539</v>
      </c>
      <c r="C198" s="5" t="s">
        <v>540</v>
      </c>
      <c r="D198" s="19" t="str">
        <f>_xlfn.DISPIMG("ID_EA3FC1C0441746189CC5E819CA1FC9C2",1)</f>
        <v>=DISPIMG("ID_EA3FC1C0441746189CC5E819CA1FC9C2",1)</v>
      </c>
      <c r="E198" s="19">
        <v>5</v>
      </c>
      <c r="F198" s="32" t="s">
        <v>541</v>
      </c>
    </row>
    <row r="199" customHeight="1" spans="1:6">
      <c r="A199" s="5">
        <v>80</v>
      </c>
      <c r="B199" s="5" t="s">
        <v>542</v>
      </c>
      <c r="C199" s="5" t="s">
        <v>543</v>
      </c>
      <c r="D199" s="37" t="str">
        <f>_xlfn.DISPIMG("ID_433292587B9646988BDF451FAEB34AB2",1)</f>
        <v>=DISPIMG("ID_433292587B9646988BDF451FAEB34AB2",1)</v>
      </c>
      <c r="E199" s="19">
        <v>5</v>
      </c>
      <c r="F199" s="32" t="s">
        <v>544</v>
      </c>
    </row>
    <row r="200" customHeight="1" spans="1:6">
      <c r="A200" s="5">
        <v>81</v>
      </c>
      <c r="B200" s="5" t="s">
        <v>545</v>
      </c>
      <c r="C200" s="5" t="s">
        <v>546</v>
      </c>
      <c r="D200" s="37" t="str">
        <f>_xlfn.DISPIMG("ID_273884BE14074D0BBD6C706123DAA866",1)</f>
        <v>=DISPIMG("ID_273884BE14074D0BBD6C706123DAA866",1)</v>
      </c>
      <c r="E200" s="19">
        <v>5</v>
      </c>
      <c r="F200" s="30" t="s">
        <v>547</v>
      </c>
    </row>
    <row r="201" customHeight="1" spans="1:6">
      <c r="A201" s="5">
        <v>82</v>
      </c>
      <c r="B201" s="34" t="s">
        <v>548</v>
      </c>
      <c r="C201" s="5" t="s">
        <v>549</v>
      </c>
      <c r="D201" s="37" t="str">
        <f>_xlfn.DISPIMG("ID_65542DA97FB14F8D87D112B3CE8293C9",1)</f>
        <v>=DISPIMG("ID_65542DA97FB14F8D87D112B3CE8293C9",1)</v>
      </c>
      <c r="E201" s="19">
        <v>2</v>
      </c>
      <c r="F201" s="30" t="s">
        <v>550</v>
      </c>
    </row>
    <row r="202" customHeight="1" spans="1:6">
      <c r="A202" s="5">
        <v>83</v>
      </c>
      <c r="B202" s="35"/>
      <c r="C202" s="5" t="s">
        <v>551</v>
      </c>
      <c r="D202" s="37" t="str">
        <f>_xlfn.DISPIMG("ID_1E38C204E1014875B30FED4D1EB719DF",1)</f>
        <v>=DISPIMG("ID_1E38C204E1014875B30FED4D1EB719DF",1)</v>
      </c>
      <c r="E202" s="19">
        <v>2</v>
      </c>
      <c r="F202" s="30" t="s">
        <v>550</v>
      </c>
    </row>
    <row r="203" customHeight="1" spans="1:6">
      <c r="A203" s="5">
        <v>84</v>
      </c>
      <c r="B203" s="34" t="s">
        <v>552</v>
      </c>
      <c r="C203" s="5" t="s">
        <v>553</v>
      </c>
      <c r="D203" s="37" t="str">
        <f>_xlfn.DISPIMG("ID_36F4CEA4995043208F05143FAB957246",1)</f>
        <v>=DISPIMG("ID_36F4CEA4995043208F05143FAB957246",1)</v>
      </c>
      <c r="E203" s="19">
        <v>5</v>
      </c>
      <c r="F203" s="31" t="s">
        <v>554</v>
      </c>
    </row>
    <row r="204" customHeight="1" spans="1:6">
      <c r="A204" s="5">
        <v>85</v>
      </c>
      <c r="B204" s="35"/>
      <c r="C204" s="5" t="s">
        <v>555</v>
      </c>
      <c r="D204" s="37" t="str">
        <f>_xlfn.DISPIMG("ID_7BDBEA4C47E94350A5D1B3C3E5F1F332",1)</f>
        <v>=DISPIMG("ID_7BDBEA4C47E94350A5D1B3C3E5F1F332",1)</v>
      </c>
      <c r="E204" s="19">
        <v>5</v>
      </c>
      <c r="F204" s="30" t="s">
        <v>554</v>
      </c>
    </row>
    <row r="205" customHeight="1" spans="1:6">
      <c r="A205" s="5">
        <v>86</v>
      </c>
      <c r="B205" s="5" t="s">
        <v>556</v>
      </c>
      <c r="C205" s="5" t="s">
        <v>557</v>
      </c>
      <c r="D205" s="37" t="str">
        <f>_xlfn.DISPIMG("ID_C84D1E68DC8343EBA63FFBE1560894B8",1)</f>
        <v>=DISPIMG("ID_C84D1E68DC8343EBA63FFBE1560894B8",1)</v>
      </c>
      <c r="E205" s="19">
        <v>1</v>
      </c>
      <c r="F205" s="30" t="s">
        <v>558</v>
      </c>
    </row>
    <row r="206" customHeight="1" spans="1:6">
      <c r="A206" s="5">
        <v>87</v>
      </c>
      <c r="B206" s="5" t="s">
        <v>559</v>
      </c>
      <c r="C206" s="5" t="s">
        <v>560</v>
      </c>
      <c r="D206" s="37" t="str">
        <f>_xlfn.DISPIMG("ID_1806CBD3316F4760AF96009F6B88E8A6",1)</f>
        <v>=DISPIMG("ID_1806CBD3316F4760AF96009F6B88E8A6",1)</v>
      </c>
      <c r="E206" s="19">
        <v>1</v>
      </c>
      <c r="F206" s="30" t="s">
        <v>561</v>
      </c>
    </row>
    <row r="207" customHeight="1" spans="1:6">
      <c r="A207" s="5">
        <v>88</v>
      </c>
      <c r="B207" s="5" t="s">
        <v>562</v>
      </c>
      <c r="C207" s="5" t="s">
        <v>563</v>
      </c>
      <c r="D207" s="37" t="str">
        <f>_xlfn.DISPIMG("ID_A398A6948D6946918ACCDCB8FF57C99F",1)</f>
        <v>=DISPIMG("ID_A398A6948D6946918ACCDCB8FF57C99F",1)</v>
      </c>
      <c r="E207" s="19">
        <v>2</v>
      </c>
      <c r="F207" s="30" t="s">
        <v>564</v>
      </c>
    </row>
    <row r="208" customHeight="1" spans="1:6">
      <c r="A208" s="5">
        <v>89</v>
      </c>
      <c r="B208" s="5" t="s">
        <v>565</v>
      </c>
      <c r="C208" s="5" t="s">
        <v>566</v>
      </c>
      <c r="D208" s="37" t="str">
        <f>_xlfn.DISPIMG("ID_857C4E185857445B9336C37E80610CA8",1)</f>
        <v>=DISPIMG("ID_857C4E185857445B9336C37E80610CA8",1)</v>
      </c>
      <c r="E208" s="19">
        <v>1</v>
      </c>
      <c r="F208" s="30" t="s">
        <v>567</v>
      </c>
    </row>
    <row r="209" customHeight="1" spans="1:6">
      <c r="A209" s="5">
        <v>90</v>
      </c>
      <c r="B209" s="5" t="s">
        <v>568</v>
      </c>
      <c r="C209" s="5" t="s">
        <v>569</v>
      </c>
      <c r="D209" s="37" t="str">
        <f>_xlfn.DISPIMG("ID_486F59A86EE149FB9D5786064C316B1A",1)</f>
        <v>=DISPIMG("ID_486F59A86EE149FB9D5786064C316B1A",1)</v>
      </c>
      <c r="E209" s="19">
        <v>1</v>
      </c>
      <c r="F209" s="30" t="s">
        <v>570</v>
      </c>
    </row>
    <row r="210" customHeight="1" spans="1:6">
      <c r="A210" s="5">
        <v>91</v>
      </c>
      <c r="B210" s="5" t="s">
        <v>571</v>
      </c>
      <c r="C210" s="5" t="s">
        <v>572</v>
      </c>
      <c r="D210" s="37" t="str">
        <f>_xlfn.DISPIMG("ID_6332ABACE4044217A1D2994E2EEA8B30",1)</f>
        <v>=DISPIMG("ID_6332ABACE4044217A1D2994E2EEA8B30",1)</v>
      </c>
      <c r="E210" s="19">
        <v>5</v>
      </c>
      <c r="F210" s="30" t="s">
        <v>573</v>
      </c>
    </row>
    <row r="211" customHeight="1" spans="1:6">
      <c r="A211" s="5">
        <v>92</v>
      </c>
      <c r="B211" s="5" t="s">
        <v>574</v>
      </c>
      <c r="C211" s="5" t="s">
        <v>575</v>
      </c>
      <c r="D211" s="37" t="str">
        <f>_xlfn.DISPIMG("ID_3D63DA3CD6B844A7B642A7419DE4540C",1)</f>
        <v>=DISPIMG("ID_3D63DA3CD6B844A7B642A7419DE4540C",1)</v>
      </c>
      <c r="E211" s="19">
        <v>1</v>
      </c>
      <c r="F211" s="30" t="s">
        <v>576</v>
      </c>
    </row>
    <row r="212" customHeight="1" spans="1:6">
      <c r="A212" s="5">
        <v>93</v>
      </c>
      <c r="B212" s="5" t="s">
        <v>577</v>
      </c>
      <c r="C212" s="5" t="s">
        <v>578</v>
      </c>
      <c r="D212" s="37" t="str">
        <f>_xlfn.DISPIMG("ID_A87BE18638514046A673CA0D67A62FD1",1)</f>
        <v>=DISPIMG("ID_A87BE18638514046A673CA0D67A62FD1",1)</v>
      </c>
      <c r="E212" s="19">
        <v>1</v>
      </c>
      <c r="F212" s="30" t="s">
        <v>579</v>
      </c>
    </row>
    <row r="213" customHeight="1" spans="1:6">
      <c r="A213" s="5">
        <v>94</v>
      </c>
      <c r="B213" s="5" t="s">
        <v>580</v>
      </c>
      <c r="C213" s="5" t="s">
        <v>580</v>
      </c>
      <c r="D213" s="37" t="str">
        <f>_xlfn.DISPIMG("ID_32188E0401B14DDFBB859673843AA23D",1)</f>
        <v>=DISPIMG("ID_32188E0401B14DDFBB859673843AA23D",1)</v>
      </c>
      <c r="E213" s="19">
        <v>1</v>
      </c>
      <c r="F213" s="30" t="s">
        <v>579</v>
      </c>
    </row>
    <row r="214" customHeight="1" spans="1:6">
      <c r="A214" s="5">
        <v>95</v>
      </c>
      <c r="B214" s="5" t="s">
        <v>581</v>
      </c>
      <c r="C214" s="5" t="s">
        <v>581</v>
      </c>
      <c r="D214" s="37" t="str">
        <f>_xlfn.DISPIMG("ID_39518BA2ACBF4EFA9CE1EFE6DF0FF6AB",1)</f>
        <v>=DISPIMG("ID_39518BA2ACBF4EFA9CE1EFE6DF0FF6AB",1)</v>
      </c>
      <c r="E214" s="19">
        <v>1</v>
      </c>
      <c r="F214" s="30" t="s">
        <v>582</v>
      </c>
    </row>
    <row r="215" customHeight="1" spans="1:6">
      <c r="A215" s="5">
        <v>96</v>
      </c>
      <c r="B215" s="5" t="s">
        <v>583</v>
      </c>
      <c r="C215" s="5" t="s">
        <v>584</v>
      </c>
      <c r="D215" s="37" t="str">
        <f>_xlfn.DISPIMG("ID_CD210AEBE2834A888DAA340476ACA0B7",1)</f>
        <v>=DISPIMG("ID_CD210AEBE2834A888DAA340476ACA0B7",1)</v>
      </c>
      <c r="E215" s="19">
        <v>10</v>
      </c>
      <c r="F215" s="38" t="s">
        <v>585</v>
      </c>
    </row>
    <row r="216" customHeight="1" spans="1:6">
      <c r="A216" s="5">
        <v>97</v>
      </c>
      <c r="B216" s="5" t="s">
        <v>586</v>
      </c>
      <c r="C216" s="5" t="s">
        <v>587</v>
      </c>
      <c r="D216" s="37" t="str">
        <f>_xlfn.DISPIMG("ID_0B6807BE5BEF43978FBA0A6AF7E20349",1)</f>
        <v>=DISPIMG("ID_0B6807BE5BEF43978FBA0A6AF7E20349",1)</v>
      </c>
      <c r="E216" s="19">
        <v>2</v>
      </c>
      <c r="F216" s="19" t="s">
        <v>588</v>
      </c>
    </row>
    <row r="217" customHeight="1" spans="1:6">
      <c r="A217" s="5">
        <v>98</v>
      </c>
      <c r="B217" s="5" t="s">
        <v>589</v>
      </c>
      <c r="C217" s="5" t="s">
        <v>590</v>
      </c>
      <c r="D217" s="19" t="str">
        <f>_xlfn.DISPIMG("ID_ED0B0F1A570148588548A05C7A805AF2",1)</f>
        <v>=DISPIMG("ID_ED0B0F1A570148588548A05C7A805AF2",1)</v>
      </c>
      <c r="E217" s="19">
        <v>1</v>
      </c>
      <c r="F217" s="32" t="s">
        <v>591</v>
      </c>
    </row>
    <row r="218" customHeight="1" spans="1:6">
      <c r="A218" s="5">
        <v>99</v>
      </c>
      <c r="B218" s="5" t="s">
        <v>592</v>
      </c>
      <c r="C218" s="5" t="s">
        <v>593</v>
      </c>
      <c r="D218" s="19" t="str">
        <f>_xlfn.DISPIMG("ID_64C7281076B84C05BCBBFAD67B562816",1)</f>
        <v>=DISPIMG("ID_64C7281076B84C05BCBBFAD67B562816",1)</v>
      </c>
      <c r="E218" s="19">
        <v>1</v>
      </c>
      <c r="F218" s="32" t="s">
        <v>594</v>
      </c>
    </row>
    <row r="219" customHeight="1" spans="1:6">
      <c r="A219" s="5">
        <v>100</v>
      </c>
      <c r="B219" s="5" t="s">
        <v>595</v>
      </c>
      <c r="C219" s="5" t="s">
        <v>596</v>
      </c>
      <c r="D219" s="19" t="str">
        <f>_xlfn.DISPIMG("ID_39281F0641434425B428402476F4D3A5",1)</f>
        <v>=DISPIMG("ID_39281F0641434425B428402476F4D3A5",1)</v>
      </c>
      <c r="E219" s="19">
        <v>2</v>
      </c>
      <c r="F219" s="19" t="s">
        <v>597</v>
      </c>
    </row>
    <row r="220" customHeight="1" spans="1:6">
      <c r="A220" s="5">
        <v>101</v>
      </c>
      <c r="B220" s="5" t="s">
        <v>598</v>
      </c>
      <c r="C220" s="5" t="s">
        <v>599</v>
      </c>
      <c r="D220" s="19" t="str">
        <f>_xlfn.DISPIMG("ID_CB63AEEBC94D4A1A94D7ECF2BA4C64DA",1)</f>
        <v>=DISPIMG("ID_CB63AEEBC94D4A1A94D7ECF2BA4C64DA",1)</v>
      </c>
      <c r="E220" s="19">
        <v>1</v>
      </c>
      <c r="F220" s="32" t="s">
        <v>600</v>
      </c>
    </row>
    <row r="221" customHeight="1" spans="1:6">
      <c r="A221" s="5">
        <v>102</v>
      </c>
      <c r="B221" s="5" t="s">
        <v>601</v>
      </c>
      <c r="C221" s="5" t="s">
        <v>602</v>
      </c>
      <c r="D221" s="19" t="str">
        <f>_xlfn.DISPIMG("ID_D1399D648E7F4020B603FA2C2A7BE35A",1)</f>
        <v>=DISPIMG("ID_D1399D648E7F4020B603FA2C2A7BE35A",1)</v>
      </c>
      <c r="E221" s="19">
        <v>2</v>
      </c>
      <c r="F221" s="30" t="s">
        <v>603</v>
      </c>
    </row>
    <row r="222" customHeight="1" spans="1:6">
      <c r="A222" s="5">
        <v>103</v>
      </c>
      <c r="B222" s="5" t="s">
        <v>604</v>
      </c>
      <c r="C222" s="5" t="s">
        <v>49</v>
      </c>
      <c r="D222" s="37" t="str">
        <f>_xlfn.DISPIMG("ID_0EE1AE766CE04D37A12A56A52251D668",1)</f>
        <v>=DISPIMG("ID_0EE1AE766CE04D37A12A56A52251D668",1)</v>
      </c>
      <c r="E222" s="19">
        <v>4</v>
      </c>
      <c r="F222" s="30" t="s">
        <v>605</v>
      </c>
    </row>
    <row r="223" customHeight="1" spans="1:6">
      <c r="A223" s="5">
        <v>104</v>
      </c>
      <c r="B223" s="34" t="s">
        <v>606</v>
      </c>
      <c r="C223" s="5" t="s">
        <v>607</v>
      </c>
      <c r="D223" s="37" t="str">
        <f>_xlfn.DISPIMG("ID_2D1D5702344E4FB999E9F4F0FAD8ED2D",1)</f>
        <v>=DISPIMG("ID_2D1D5702344E4FB999E9F4F0FAD8ED2D",1)</v>
      </c>
      <c r="E223" s="19">
        <v>1</v>
      </c>
      <c r="F223" s="30" t="s">
        <v>605</v>
      </c>
    </row>
    <row r="224" customHeight="1" spans="1:6">
      <c r="A224" s="5">
        <v>105</v>
      </c>
      <c r="B224" s="39"/>
      <c r="C224" s="5" t="s">
        <v>608</v>
      </c>
      <c r="D224" s="37" t="str">
        <f>_xlfn.DISPIMG("ID_30971FC01B8843F3A733C29587A1192F",1)</f>
        <v>=DISPIMG("ID_30971FC01B8843F3A733C29587A1192F",1)</v>
      </c>
      <c r="E224" s="19">
        <v>1</v>
      </c>
      <c r="F224" s="30" t="s">
        <v>609</v>
      </c>
    </row>
    <row r="225" customHeight="1" spans="1:6">
      <c r="A225" s="5">
        <v>106</v>
      </c>
      <c r="B225" s="39"/>
      <c r="C225" s="5" t="s">
        <v>610</v>
      </c>
      <c r="D225" s="37" t="str">
        <f>_xlfn.DISPIMG("ID_5300E4D281184963BCFC5EC44FEE8CB4",1)</f>
        <v>=DISPIMG("ID_5300E4D281184963BCFC5EC44FEE8CB4",1)</v>
      </c>
      <c r="E225" s="19">
        <v>1</v>
      </c>
      <c r="F225" s="30" t="s">
        <v>609</v>
      </c>
    </row>
    <row r="226" customHeight="1" spans="1:6">
      <c r="A226" s="5">
        <v>107</v>
      </c>
      <c r="B226" s="39"/>
      <c r="C226" s="5" t="s">
        <v>611</v>
      </c>
      <c r="D226" s="37" t="str">
        <f>_xlfn.DISPIMG("ID_0F8AC03C2BCB492B9DBB7D8C8F330BE7",1)</f>
        <v>=DISPIMG("ID_0F8AC03C2BCB492B9DBB7D8C8F330BE7",1)</v>
      </c>
      <c r="E226" s="19">
        <v>1</v>
      </c>
      <c r="F226" s="30" t="s">
        <v>609</v>
      </c>
    </row>
    <row r="227" customHeight="1" spans="1:6">
      <c r="A227" s="5">
        <v>108</v>
      </c>
      <c r="B227" s="39"/>
      <c r="C227" s="5" t="s">
        <v>612</v>
      </c>
      <c r="D227" s="37" t="str">
        <f>_xlfn.DISPIMG("ID_2359EF743610415487BFB1054C4066E4",1)</f>
        <v>=DISPIMG("ID_2359EF743610415487BFB1054C4066E4",1)</v>
      </c>
      <c r="E227" s="19">
        <v>1</v>
      </c>
      <c r="F227" s="30" t="s">
        <v>609</v>
      </c>
    </row>
    <row r="228" customHeight="1" spans="1:6">
      <c r="A228" s="5">
        <v>109</v>
      </c>
      <c r="B228" s="35"/>
      <c r="C228" s="5" t="s">
        <v>613</v>
      </c>
      <c r="D228" s="37" t="str">
        <f>_xlfn.DISPIMG("ID_87B7CFD3783B4E3A9B8E262D923A8C6E",1)</f>
        <v>=DISPIMG("ID_87B7CFD3783B4E3A9B8E262D923A8C6E",1)</v>
      </c>
      <c r="E228" s="19">
        <v>1</v>
      </c>
      <c r="F228" s="30" t="s">
        <v>609</v>
      </c>
    </row>
    <row r="229" customHeight="1" spans="1:6">
      <c r="A229" s="5">
        <v>110</v>
      </c>
      <c r="B229" s="34" t="s">
        <v>614</v>
      </c>
      <c r="C229" s="5" t="s">
        <v>607</v>
      </c>
      <c r="D229" s="37" t="str">
        <f>_xlfn.DISPIMG("ID_63F4B2F6835647748D776E83343983B0",1)</f>
        <v>=DISPIMG("ID_63F4B2F6835647748D776E83343983B0",1)</v>
      </c>
      <c r="E229" s="19">
        <v>1</v>
      </c>
      <c r="F229" s="38" t="s">
        <v>609</v>
      </c>
    </row>
    <row r="230" customHeight="1" spans="1:6">
      <c r="A230" s="5">
        <v>111</v>
      </c>
      <c r="B230" s="39"/>
      <c r="C230" s="5" t="s">
        <v>608</v>
      </c>
      <c r="D230" s="37" t="str">
        <f>_xlfn.DISPIMG("ID_FBF10EB32BE647A59467B251B7A002CD",1)</f>
        <v>=DISPIMG("ID_FBF10EB32BE647A59467B251B7A002CD",1)</v>
      </c>
      <c r="E230" s="19">
        <v>1</v>
      </c>
      <c r="F230" s="30" t="s">
        <v>609</v>
      </c>
    </row>
    <row r="231" customHeight="1" spans="1:6">
      <c r="A231" s="5">
        <v>112</v>
      </c>
      <c r="B231" s="39"/>
      <c r="C231" s="5" t="s">
        <v>610</v>
      </c>
      <c r="D231" s="37" t="str">
        <f>_xlfn.DISPIMG("ID_B912CB4B356343A6A163C02B594DE925",1)</f>
        <v>=DISPIMG("ID_B912CB4B356343A6A163C02B594DE925",1)</v>
      </c>
      <c r="E231" s="19">
        <v>1</v>
      </c>
      <c r="F231" s="30" t="s">
        <v>609</v>
      </c>
    </row>
    <row r="232" customHeight="1" spans="1:6">
      <c r="A232" s="5">
        <v>113</v>
      </c>
      <c r="B232" s="39"/>
      <c r="C232" s="5" t="s">
        <v>611</v>
      </c>
      <c r="D232" s="37" t="str">
        <f>_xlfn.DISPIMG("ID_2AE5A7C76EE14C618A854A8FAEBC51B2",1)</f>
        <v>=DISPIMG("ID_2AE5A7C76EE14C618A854A8FAEBC51B2",1)</v>
      </c>
      <c r="E232" s="19">
        <v>1</v>
      </c>
      <c r="F232" s="30" t="s">
        <v>609</v>
      </c>
    </row>
    <row r="233" customHeight="1" spans="1:6">
      <c r="A233" s="5">
        <v>114</v>
      </c>
      <c r="B233" s="39"/>
      <c r="C233" s="5" t="s">
        <v>612</v>
      </c>
      <c r="D233" s="37" t="str">
        <f>_xlfn.DISPIMG("ID_1920BEC77D934437A770BBC04A7CFAF0",1)</f>
        <v>=DISPIMG("ID_1920BEC77D934437A770BBC04A7CFAF0",1)</v>
      </c>
      <c r="E233" s="19">
        <v>1</v>
      </c>
      <c r="F233" s="30" t="s">
        <v>609</v>
      </c>
    </row>
    <row r="234" customHeight="1" spans="1:6">
      <c r="A234" s="5">
        <v>115</v>
      </c>
      <c r="B234" s="35"/>
      <c r="C234" s="5" t="s">
        <v>613</v>
      </c>
      <c r="D234" s="37" t="str">
        <f>_xlfn.DISPIMG("ID_C83F580760084255AD265F047782B4BA",1)</f>
        <v>=DISPIMG("ID_C83F580760084255AD265F047782B4BA",1)</v>
      </c>
      <c r="E234" s="19">
        <v>1</v>
      </c>
      <c r="F234" s="30" t="s">
        <v>609</v>
      </c>
    </row>
    <row r="235" customHeight="1" spans="1:6">
      <c r="A235" s="5">
        <v>116</v>
      </c>
      <c r="B235" s="34" t="s">
        <v>615</v>
      </c>
      <c r="C235" s="5" t="s">
        <v>616</v>
      </c>
      <c r="D235" s="37" t="str">
        <f>_xlfn.DISPIMG("ID_9AACF50A0C634FAE8475A00E4CB21F32",1)</f>
        <v>=DISPIMG("ID_9AACF50A0C634FAE8475A00E4CB21F32",1)</v>
      </c>
      <c r="E235" s="19">
        <v>1</v>
      </c>
      <c r="F235" s="30" t="s">
        <v>617</v>
      </c>
    </row>
    <row r="236" customHeight="1" spans="1:6">
      <c r="A236" s="5">
        <v>117</v>
      </c>
      <c r="B236" s="39"/>
      <c r="C236" s="5" t="s">
        <v>618</v>
      </c>
      <c r="D236" s="37" t="str">
        <f>_xlfn.DISPIMG("ID_812963E5DC954FEF86DCE68D176AE3FB",1)</f>
        <v>=DISPIMG("ID_812963E5DC954FEF86DCE68D176AE3FB",1)</v>
      </c>
      <c r="E236" s="19">
        <v>1</v>
      </c>
      <c r="F236" s="30" t="s">
        <v>617</v>
      </c>
    </row>
    <row r="237" customHeight="1" spans="1:6">
      <c r="A237" s="5">
        <v>118</v>
      </c>
      <c r="B237" s="39"/>
      <c r="C237" s="5" t="s">
        <v>619</v>
      </c>
      <c r="D237" s="37" t="str">
        <f>_xlfn.DISPIMG("ID_462FD854E2264678B1F4580E727A5B2D",1)</f>
        <v>=DISPIMG("ID_462FD854E2264678B1F4580E727A5B2D",1)</v>
      </c>
      <c r="E237" s="19">
        <v>1</v>
      </c>
      <c r="F237" s="30" t="s">
        <v>617</v>
      </c>
    </row>
    <row r="238" customHeight="1" spans="1:6">
      <c r="A238" s="5">
        <v>119</v>
      </c>
      <c r="B238" s="39"/>
      <c r="C238" s="5" t="s">
        <v>620</v>
      </c>
      <c r="D238" s="37" t="str">
        <f>_xlfn.DISPIMG("ID_BE7BF6D3AC71452AA08BCFFD128D0155",1)</f>
        <v>=DISPIMG("ID_BE7BF6D3AC71452AA08BCFFD128D0155",1)</v>
      </c>
      <c r="E238" s="19">
        <v>1</v>
      </c>
      <c r="F238" s="30" t="s">
        <v>617</v>
      </c>
    </row>
    <row r="239" customHeight="1" spans="1:6">
      <c r="A239" s="5">
        <v>120</v>
      </c>
      <c r="B239" s="39"/>
      <c r="C239" s="5" t="s">
        <v>621</v>
      </c>
      <c r="D239" s="37" t="str">
        <f>_xlfn.DISPIMG("ID_25C7ADDE244E4BE6AA3F1F384923083E",1)</f>
        <v>=DISPIMG("ID_25C7ADDE244E4BE6AA3F1F384923083E",1)</v>
      </c>
      <c r="E239" s="19">
        <v>1</v>
      </c>
      <c r="F239" s="30" t="s">
        <v>617</v>
      </c>
    </row>
    <row r="240" customHeight="1" spans="1:6">
      <c r="A240" s="5">
        <v>121</v>
      </c>
      <c r="B240" s="35"/>
      <c r="C240" s="5" t="s">
        <v>622</v>
      </c>
      <c r="D240" s="37" t="str">
        <f>_xlfn.DISPIMG("ID_3BC86B78C91448D588C5889B612CF985",1)</f>
        <v>=DISPIMG("ID_3BC86B78C91448D588C5889B612CF985",1)</v>
      </c>
      <c r="E240" s="19">
        <v>1</v>
      </c>
      <c r="F240" s="30" t="s">
        <v>617</v>
      </c>
    </row>
    <row r="241" customHeight="1" spans="1:6">
      <c r="A241" s="5">
        <v>122</v>
      </c>
      <c r="B241" s="5" t="s">
        <v>623</v>
      </c>
      <c r="C241" s="5" t="s">
        <v>624</v>
      </c>
      <c r="D241" s="19" t="str">
        <f>_xlfn.DISPIMG("ID_43AE3896B79247D896E7178969BDEA74",1)</f>
        <v>=DISPIMG("ID_43AE3896B79247D896E7178969BDEA74",1)</v>
      </c>
      <c r="E241" s="19">
        <v>2</v>
      </c>
      <c r="F241" s="30" t="s">
        <v>625</v>
      </c>
    </row>
    <row r="242" customHeight="1" spans="1:6">
      <c r="A242" s="5">
        <v>123</v>
      </c>
      <c r="B242" s="34" t="s">
        <v>626</v>
      </c>
      <c r="C242" s="5" t="s">
        <v>627</v>
      </c>
      <c r="D242" s="19" t="str">
        <f>_xlfn.DISPIMG("ID_962883F812354D3ABC020B3C7A440E97",1)</f>
        <v>=DISPIMG("ID_962883F812354D3ABC020B3C7A440E97",1)</v>
      </c>
      <c r="E242" s="19">
        <v>1</v>
      </c>
      <c r="F242" s="40" t="s">
        <v>628</v>
      </c>
    </row>
    <row r="243" customHeight="1" spans="1:6">
      <c r="A243" s="5">
        <v>124</v>
      </c>
      <c r="B243" s="35"/>
      <c r="C243" s="5" t="s">
        <v>629</v>
      </c>
      <c r="D243" s="19" t="str">
        <f>_xlfn.DISPIMG("ID_B352FC1414FF42D9BA138F06079F156A",1)</f>
        <v>=DISPIMG("ID_B352FC1414FF42D9BA138F06079F156A",1)</v>
      </c>
      <c r="E243" s="19">
        <v>1</v>
      </c>
      <c r="F243" s="40" t="s">
        <v>628</v>
      </c>
    </row>
    <row r="244" customHeight="1" spans="1:6">
      <c r="A244" s="5">
        <v>125</v>
      </c>
      <c r="B244" s="5" t="s">
        <v>457</v>
      </c>
      <c r="C244" s="5" t="s">
        <v>630</v>
      </c>
      <c r="D244" s="37" t="str">
        <f>_xlfn.DISPIMG("ID_85AE6A500D9542D89144A74B279D7D04",1)</f>
        <v>=DISPIMG("ID_85AE6A500D9542D89144A74B279D7D04",1)</v>
      </c>
      <c r="E244" s="30">
        <v>1</v>
      </c>
      <c r="F244" s="32" t="s">
        <v>631</v>
      </c>
    </row>
    <row r="245" customHeight="1" spans="1:6">
      <c r="A245" s="5">
        <v>126</v>
      </c>
      <c r="B245" s="34" t="s">
        <v>632</v>
      </c>
      <c r="C245" s="5" t="s">
        <v>633</v>
      </c>
      <c r="D245" s="37" t="str">
        <f>_xlfn.DISPIMG("ID_EF81409F73434C46B74D71F2C4CCFE83",1)</f>
        <v>=DISPIMG("ID_EF81409F73434C46B74D71F2C4CCFE83",1)</v>
      </c>
      <c r="E245" s="30">
        <v>1</v>
      </c>
      <c r="F245" s="38" t="s">
        <v>634</v>
      </c>
    </row>
    <row r="246" customHeight="1" spans="1:6">
      <c r="A246" s="5">
        <v>127</v>
      </c>
      <c r="B246" s="35"/>
      <c r="C246" s="5" t="s">
        <v>635</v>
      </c>
      <c r="D246" s="37" t="str">
        <f>_xlfn.DISPIMG("ID_BA6E30367EE8491F8B953EDDFE8EB798",1)</f>
        <v>=DISPIMG("ID_BA6E30367EE8491F8B953EDDFE8EB798",1)</v>
      </c>
      <c r="E246" s="30">
        <v>1</v>
      </c>
      <c r="F246" s="30" t="s">
        <v>636</v>
      </c>
    </row>
    <row r="247" customHeight="1" spans="1:6">
      <c r="A247" s="5">
        <v>128</v>
      </c>
      <c r="B247" s="34" t="s">
        <v>637</v>
      </c>
      <c r="C247" s="5" t="s">
        <v>638</v>
      </c>
      <c r="D247" s="37" t="str">
        <f>_xlfn.DISPIMG("ID_978D4F13C90943C184238344CC61FBBE",1)</f>
        <v>=DISPIMG("ID_978D4F13C90943C184238344CC61FBBE",1)</v>
      </c>
      <c r="E247" s="30">
        <v>1</v>
      </c>
      <c r="F247" s="30" t="s">
        <v>639</v>
      </c>
    </row>
    <row r="248" customHeight="1" spans="1:6">
      <c r="A248" s="5">
        <v>129</v>
      </c>
      <c r="B248" s="35"/>
      <c r="C248" s="5" t="s">
        <v>640</v>
      </c>
      <c r="D248" s="37" t="str">
        <f>_xlfn.DISPIMG("ID_E4F37F3441FE4B81BD655AE81789EA4A",1)</f>
        <v>=DISPIMG("ID_E4F37F3441FE4B81BD655AE81789EA4A",1)</v>
      </c>
      <c r="E248" s="30">
        <v>1</v>
      </c>
      <c r="F248" s="32" t="s">
        <v>641</v>
      </c>
    </row>
    <row r="249" customHeight="1" spans="1:6">
      <c r="A249" s="5">
        <v>130</v>
      </c>
      <c r="B249" s="34" t="s">
        <v>642</v>
      </c>
      <c r="C249" s="5" t="s">
        <v>643</v>
      </c>
      <c r="D249" s="37" t="str">
        <f>_xlfn.DISPIMG("ID_FED64EFB6AE446CAA4649923DAA24B79",1)</f>
        <v>=DISPIMG("ID_FED64EFB6AE446CAA4649923DAA24B79",1)</v>
      </c>
      <c r="E249" s="30">
        <v>1</v>
      </c>
      <c r="F249" s="32" t="s">
        <v>644</v>
      </c>
    </row>
    <row r="250" customHeight="1" spans="1:6">
      <c r="A250" s="5"/>
      <c r="B250" s="35"/>
      <c r="C250" s="30" t="str">
        <f>_xlfn.DISPIMG("ID_D7790BCA3E5D484DA5C8651D65B006D4",1)</f>
        <v>=DISPIMG("ID_D7790BCA3E5D484DA5C8651D65B006D4",1)</v>
      </c>
      <c r="D250" s="37"/>
      <c r="E250" s="37"/>
      <c r="F250" s="41"/>
    </row>
    <row r="251" customHeight="1" spans="1:6">
      <c r="A251" s="5">
        <v>131</v>
      </c>
      <c r="B251" s="34" t="s">
        <v>645</v>
      </c>
      <c r="C251" s="5" t="s">
        <v>646</v>
      </c>
      <c r="D251" s="37" t="str">
        <f>_xlfn.DISPIMG("ID_5E64BB99D50B4964891209C141B44D45",1)</f>
        <v>=DISPIMG("ID_5E64BB99D50B4964891209C141B44D45",1)</v>
      </c>
      <c r="E251" s="37">
        <v>1</v>
      </c>
      <c r="F251" s="41" t="s">
        <v>647</v>
      </c>
    </row>
    <row r="252" customHeight="1" spans="1:6">
      <c r="A252" s="5"/>
      <c r="B252" s="35"/>
      <c r="C252" s="37" t="str">
        <f>_xlfn.DISPIMG("ID_07492B212819410BA5687D67B00CC0BB",1)</f>
        <v>=DISPIMG("ID_07492B212819410BA5687D67B00CC0BB",1)</v>
      </c>
      <c r="D252" s="5"/>
      <c r="E252" s="5"/>
      <c r="F252" s="5"/>
    </row>
    <row r="253" customHeight="1" spans="3:3">
      <c r="C253" s="42"/>
    </row>
    <row r="254" customHeight="1" spans="3:3">
      <c r="C254" s="42"/>
    </row>
    <row r="255" customHeight="1" spans="3:3">
      <c r="C255" s="42"/>
    </row>
    <row r="256" customHeight="1" spans="3:3">
      <c r="C256" s="42"/>
    </row>
    <row r="257" customHeight="1" spans="3:3">
      <c r="C257" s="42"/>
    </row>
    <row r="258" customHeight="1" spans="3:3">
      <c r="C258" s="42"/>
    </row>
    <row r="259" customHeight="1" spans="3:3">
      <c r="C259" s="42"/>
    </row>
    <row r="260" customHeight="1" spans="3:3">
      <c r="C260" s="42"/>
    </row>
    <row r="261" customHeight="1" spans="3:3">
      <c r="C261" s="42"/>
    </row>
    <row r="262" customHeight="1" spans="3:3">
      <c r="C262" s="42"/>
    </row>
  </sheetData>
  <mergeCells count="17">
    <mergeCell ref="A1:F1"/>
    <mergeCell ref="A2:F2"/>
    <mergeCell ref="A25:F25"/>
    <mergeCell ref="A119:F119"/>
    <mergeCell ref="B187:B188"/>
    <mergeCell ref="B196:B197"/>
    <mergeCell ref="B201:B202"/>
    <mergeCell ref="B203:B204"/>
    <mergeCell ref="B223:B228"/>
    <mergeCell ref="B229:B234"/>
    <mergeCell ref="B235:B240"/>
    <mergeCell ref="B242:B243"/>
    <mergeCell ref="B245:B246"/>
    <mergeCell ref="B247:B248"/>
    <mergeCell ref="B249:B250"/>
    <mergeCell ref="B251:B252"/>
    <mergeCell ref="F187:F188"/>
  </mergeCells>
  <hyperlinks>
    <hyperlink ref="F70" r:id="rId1" display="https://item.taobao.com/item.htm?id=777249007678" tooltip="https://item.taobao.com/item.htm?id=777249007678"/>
    <hyperlink ref="F71" r:id="rId2" display="https://item.taobao.com/item.htm?id=836316630081" tooltip="https://item.taobao.com/item.htm?id=836316630081"/>
    <hyperlink ref="F72" r:id="rId3" display="https://item.taobao.com/item.htm?id=690998840309" tooltip="https://item.taobao.com/item.htm?id=690998840309"/>
    <hyperlink ref="F73" r:id="rId4" display="https://item.taobao.com/item.htm?id=858323012948" tooltip="https://item.taobao.com/item.htm?id=858323012948"/>
    <hyperlink ref="F74" r:id="rId5" display="https://item.taobao.com/item.htm?id=673719170064" tooltip="https://item.taobao.com/item.htm?id=673719170064"/>
    <hyperlink ref="F75" r:id="rId6" display="https://item.taobao.com/item.htm?id=752552064729" tooltip="https://item.taobao.com/item.htm?id=752552064729"/>
    <hyperlink ref="F76" r:id="rId7" display="https://item.taobao.com/item.htm?id=739955800411" tooltip="https://item.taobao.com/item.htm?id=739955800411"/>
    <hyperlink ref="F77" r:id="rId8" display="https://item.taobao.com/item.htm?id=847076651845" tooltip="https://item.taobao.com/item.htm?id=847076651845"/>
    <hyperlink ref="F78" r:id="rId9" display="https://item.taobao.com/item.htm?id=667232135684" tooltip="https://item.taobao.com/item.htm?id=667232135684"/>
    <hyperlink ref="F60" r:id="rId10" display="https://item.taobao.com/item.htm?id=846795511174"/>
    <hyperlink ref="F61" r:id="rId11" display="https://item.taobao.com/item.htm?id=810372645703"/>
    <hyperlink ref="F62" r:id="rId12" display="https://item.taobao.com/item.htm?id=746936400225"/>
    <hyperlink ref="F63" r:id="rId13" display="https://item.taobao.com/item.htm?id=695146842977"/>
    <hyperlink ref="F64" r:id="rId14" display="https://item.taobao.com/item.htm?id=840818141884"/>
    <hyperlink ref="F65" r:id="rId15" display="https://item.taobao.com/item.htm?id=846900682468"/>
    <hyperlink ref="F66" r:id="rId16" display="https://item.taobao.com/item.htm?id=683039723979"/>
    <hyperlink ref="F67" r:id="rId17" display="https://item.taobao.com/item.htm?id=591345113583"/>
    <hyperlink ref="F68" r:id="rId18" display="https://item.taobao.com/item.htm?umpChannel=bybtqdyh&amp;u_channel=bybtqdyh&amp;fpChannelSig=3834ab4bb10cad42ce15eec14a21b653132c500a&amp;fpChannel=101&amp;id=757939124252&amp;maskChannel=bybtrs"/>
    <hyperlink ref="F69" r:id="rId19" display="https://item.taobao.com/item.htm?id=794389049860"/>
    <hyperlink ref="F39" r:id="rId20" display="https://item.taobao.com/item.htm?id=821628429910"/>
    <hyperlink ref="F40" r:id="rId21" display="https://item.taobao.com/item.htm?id=623058856640"/>
    <hyperlink ref="F41" r:id="rId22" display="https://item.taobao.com/item.htm?id=674423205829"/>
    <hyperlink ref="F42" r:id="rId23" display="https://item.taobao.com/item.htm?id=655244568251"/>
    <hyperlink ref="F43" r:id="rId24" display="https://item.taobao.com/item.htm?id=702913479350"/>
    <hyperlink ref="F44" r:id="rId25" display="https://item.taobao.com/item.htm?id=705817077183"/>
    <hyperlink ref="F45" r:id="rId26" display="https://item.taobao.com/item.htm?id=543074969288"/>
    <hyperlink ref="F46" r:id="rId27" display="https://item.taobao.com/item.htm?id=572481681099"/>
    <hyperlink ref="F47" r:id="rId28" display="https://item.taobao.com/item.htm?id=690467151852"/>
    <hyperlink ref="F48" r:id="rId29" display="https://item.taobao.com/item.htm?id=623677947469"/>
    <hyperlink ref="F49" r:id="rId30" display="https://item.taobao.com/item.htm?id=571763184169"/>
    <hyperlink ref="F29" r:id="rId31" display="https://item.taobao.com/item.htm?id=788656388383"/>
    <hyperlink ref="F30" r:id="rId32" display="https://item.taobao.com/item.htm?id=683296418766"/>
    <hyperlink ref="F50" r:id="rId33" display="https://item.taobao.com/item.htm?id=719575214893"/>
    <hyperlink ref="F51" r:id="rId34" display="https://item.taobao.com/item.htm?id=829626002246"/>
    <hyperlink ref="F52" r:id="rId35" display="https://item.taobao.com/item.htm?id=705610937622"/>
    <hyperlink ref="F53" r:id="rId36" display="https://item.taobao.com/item.htm?id=702647565667"/>
    <hyperlink ref="F54" r:id="rId37" display="https://item.taobao.com/item.htm?id=688127509228"/>
    <hyperlink ref="F55" r:id="rId38" display="https://item.taobao.com/item.htm?id=538873014107"/>
    <hyperlink ref="F56" r:id="rId39" display="https://item.taobao.com/item.htm?id=654218888953"/>
    <hyperlink ref="F57" r:id="rId40" display="https://item.taobao.com/item.htm?id=671774827260"/>
    <hyperlink ref="F58" r:id="rId41" display="https://item.taobao.com/item.htm?id=642287763146"/>
    <hyperlink ref="F59" r:id="rId42" display="https://item.taobao.com/item.htm?id=734020191674"/>
    <hyperlink ref="F79" r:id="rId43" display="http://e.tb.cn/h.TfhXxgzC3dNOk55?tk=6UMV3x5h2Pv "/>
    <hyperlink ref="F87" r:id="rId44" display="https://item.taobao.com/item.htm?id=840076536323"/>
    <hyperlink ref="F80" r:id="rId45" display="http://e.tb.cn/h.T4ldfg5OtXn7r9P?tk=GRfU3x5RI8f"/>
    <hyperlink ref="F88" r:id="rId46" display="https://item.taobao.com/item.htm?id=808361204281"/>
    <hyperlink ref="F82" r:id="rId47" display="http://e.tb.cn/h.T4l66d9baeR6ddr?tk=l1p13x5MbUt"/>
    <hyperlink ref="F99" r:id="rId48" display="https://item.taobao.com/item.htm?id=788108810522"/>
    <hyperlink ref="F89" r:id="rId49" display="https://item.taobao.com/item.htm?id=773707567941"/>
    <hyperlink ref="F90" r:id="rId50" display="https://item.taobao.com/item.htm?id=847686128742"/>
    <hyperlink ref="F100" r:id="rId51" display="https://item.taobao.com/item.htm?id=738914006418"/>
    <hyperlink ref="F101" r:id="rId15" display="https://item.taobao.com/item.htm?id=846900682468"/>
    <hyperlink ref="F102" r:id="rId52" display="https://item.taobao.com/item.htm?id=787220117461"/>
    <hyperlink ref="F83" r:id="rId53" display="http://e.tb.cn/h.T4xys3AIXjzIeTB?tk=06kf3x5JGXh"/>
    <hyperlink ref="F103" r:id="rId54" display="https://item.taobao.com/item.htm?id=736558061383"/>
    <hyperlink ref="F91" r:id="rId55" display="https://item.taobao.com/item.htm?id=828852669043"/>
    <hyperlink ref="F104" r:id="rId56" display="https://item.taobao.com/item.htm?id=817627854826"/>
    <hyperlink ref="F92" r:id="rId57" display="https://item.taobao.com/item.htm?id=826133836784"/>
    <hyperlink ref="F105" r:id="rId58" display="https://item.taobao.com/item.htm?id=651807383778"/>
    <hyperlink ref="F84" r:id="rId59" display="http://e.tb.cn/h.T4loyJidvL4fdwN?tk=YCr73x5EIhd"/>
    <hyperlink ref="F93" r:id="rId60" display="https://item.taobao.com/item.htm?id=781280586051"/>
    <hyperlink ref="F85" r:id="rId61" display="http://e.tb.cn/h.T4CdCuG5HrddDX5?tk=l59q3x5yYX5"/>
    <hyperlink ref="F106" r:id="rId62" display="https://item.taobao.com/item.htm?id=846502745412"/>
    <hyperlink ref="F94" r:id="rId63" display="https://item.taobao.com/item.htm?id=854124653762"/>
    <hyperlink ref="F86" r:id="rId64" display="http://e.tb.cn/h.T4CeE7NtNPwpfLI?tk=kO6k3x5z2r5"/>
    <hyperlink ref="F95" r:id="rId65" display="https://item.taobao.com/item.htm?id=740403545266"/>
    <hyperlink ref="F96" r:id="rId66" display="https://item.taobao.com/item.htm?id=770498587108"/>
    <hyperlink ref="F97" r:id="rId67" display="https://item.taobao.com/item.htm?id=826620601394"/>
    <hyperlink ref="F98" r:id="rId68" display="https://item.taobao.com/item.htm?id=811561669003"/>
    <hyperlink ref="F116" r:id="rId69" display="https://item.taobao.com/item.htm?id=534915712176" tooltip="https://item.taobao.com/item.htm?id=534915712176"/>
    <hyperlink ref="F117" r:id="rId70" display="https://item.taobao.com/item.htm?id=613933080046" tooltip="https://item.taobao.com/item.htm?id=613933080046"/>
    <hyperlink ref="F27" r:id="rId71" display="https://item.taobao.com/item.htm?id=704006115974"/>
    <hyperlink ref="F28" r:id="rId72" display="https://item.taobao.com/item.htm?id=800797039489"/>
    <hyperlink ref="F31" r:id="rId73" display="https://item.taobao.com/item.htm?id=754802328163"/>
    <hyperlink ref="F32" r:id="rId74" display="https://item.taobao.com/item.htm?id=754869491565"/>
    <hyperlink ref="F81" r:id="rId75" display="http://e.tb.cn/h.T4nGXcs1MMHRdZO?tk=4vpG3x5lPNw "/>
    <hyperlink ref="F118" r:id="rId76" display="https://item.taobao.com/item.htm?id=913822995778"/>
    <hyperlink ref="F127" r:id="rId77" display="https://item.taobao.com/item.htm?id=829434536406&amp;ns=1&amp;priceTId=214782af17466242803256260e1bea&amp;skuId=5730308091473&amp;spm=a21n57.sem.item.1.53c33903NKtI2j&amp;utparam=%7B%22aplus_abtest%22%3A%2280eb3ba053958abc37e7d15de5ac87d1%22%7D&amp;xxc=ad_ztc" tooltip="https://item.taobao.com/item.htm?id=829434536406&amp;ns=1&amp;priceTId=214782af17466242803256260e1bea&amp;skuId=5730308091473&amp;spm=a21n57.sem.item.1.53c33903NKtI2j&amp;utparam=%7B%22aplus_abtest%22%3A%2280eb3ba053958abc37e7d15de5ac87d1%22%7D&amp;xxc=ad_ztc"/>
    <hyperlink ref="F160" r:id="rId78" display="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ooltip="https://www.xiaohongshu.com/goods-detail/64ddd9f9ef1fcc0001983811?xsec_token=XB1qaaPSSUhzufJX0mMIfIFigCVKfnGeCtbmJkpdUz0Gk=&amp;xsec_source=app_share&amp;instation_link=xhsdiscover%3A%2F%2Fgoods_detail%2F64ddd9f9ef1fcc0001983811%3Ftrade_ext%3DeyJjaGFubmVsSW5mbyI6"/>
    <hyperlink ref="F161" r:id="rId79" display="【淘宝】7天无理由退货 https://e.tb.cn/h.6LXDQV5BG7dLCQF?tk=1KHJVgBIJR0 HU108 「小学1-6年级语文汉字补型训练阅读障碍/读写困难克星提高书写推荐」&#10;点击链接直接打开 或者 淘宝搜索直接打开"/>
    <hyperlink ref="F162" r:id="rId79" display="【淘宝】假一赔四 https://e.tb.cn/h.6L1Sn0kMl5Gr5ps?tk=GOluVgB7cZz CA381 「专注力训练视觉注意力训练幼儿童魔法视觉追踪早教益智教具玩神器」&#10;点击链接直接打开 或者 淘宝搜索直接打开"/>
    <hyperlink ref="F163" r:id="rId78" display="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ooltip="https://www.xiaohongshu.com/goods-detail/64ddd9f9ef1fcc0001983811?xsec_token=XB1qaaPSSUhzufJX0mMIfIFigCVKfnGeCtbmJkpdUz0Gk=&amp;xsec_source=app_share&amp;instation_link=xhsdiscover%3A%2F%2Fgoods_detail%2F64ddd9f9ef1fcc0001983811%3Ftrade_ext%3DeyJjaGFubmVsSW5mbyI6"/>
    <hyperlink ref="F164" r:id="rId80" display="【淘宝】假一赔四 https://e.tb.cn/h.6oAsMkgZuXCCQ5O?tk=iu0bVgFIoT5 HU293 「晨光超轻粘土彩泥无毒儿童橡皮泥24色黏土幼儿园专用手工益智玩具」&#10;点击链接直接打开 或者 淘宝搜索直接打开"/>
    <hyperlink ref="F166" r:id="rId81" display="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 tooltip="https://detail.tmall.com/item.htm?id=631446140581&amp;ns=1&amp;pisk=gvanYZ2U9A9fPjWtXPgCm91y-7W9f2gSn8L-e4HPbAk6v4IQwbqgG8DdNMgLjY2aIv8dOWeia8V7v6iRdQAQS-YJJ9sQaUm-ztBAkZFQO4gPHsf8IEpIZjxPyYlEQ2GJ9ikaVZFQO4gPHtQAkQXL9YAe4Yyy_dlrQXlEzH5i7jhrzeoy8hJZCAurTYoyQclxaB8"/>
    <hyperlink ref="F168" r:id="rId82" display="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 tooltip="https://detail.tmall.com/item.htm?id=669288170679&amp;ns=1&amp;pisk=g5gxD013WQCYRv3YZj-ljp3TblgA73cVyxlCSR2cfYH-tYO4jdl_1PHSIIym1KktW8GZmo4bIlesKAFioV0t4NhE_qA4SIzmgPz6KpYH-jl47dmLy7uYNgNsNi6fl34WhQpr_pYH-jl47P9HKVXvflVbtNa15ZwWw5VTGGM_caG7U5P1h5_XwQez6NN1ll_SNSV"/>
    <hyperlink ref="F169" r:id="rId83" display="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 tooltip="https://detail.tmall.com/item.htm?id=745474958749&amp;ns=1&amp;pisk=g2ktc3suHHI9h8DTxcRhiUHYgSMOsBmNpVo5nr4GG23Kq2taiEobc-3IohzicFuxHyiqs52_oSUjrqEmIxDxTtnr0Axanhyib-yXrUvkEcoa3Ec8pkkOdDZmAtafhB2B5HLE0UvkEcoa3-Tkrxb9cbZTqtwfhOaBvoqA1Ngb19iQ8orf5o66vHUUDtZfCS6IAlq"/>
    <hyperlink ref="F128" r:id="rId84" display="https://detail.tmall.com/item.htm?abbucket=9&amp;id=807710944183&amp;ns=1&amp;priceTId=214782af17466245790196751e1bea&amp;skuId=5490301441032&amp;spm=a21n57.sem.item.38.53c33903NKtI2j&amp;utparam=%7B%22aplus_abtest%22%3A%2259be7ac34af4dbf71da666249fd340c1%22%7D&amp;xxc=taobaoSearch" tooltip="https://detail.tmall.com/item.htm?abbucket=9&amp;id=807710944183&amp;ns=1&amp;priceTId=214782af17466245790196751e1bea&amp;skuId=5490301441032&amp;spm=a21n57.sem.item.38.53c33903NKtI2j&amp;utparam=%7B%22aplus_abtest%22%3A%2259be7ac34af4dbf71da666249fd340c1%22%7D&amp;xxc=taobaoSearch"/>
    <hyperlink ref="F129" r:id="rId85" display="https://item.taobao.com/item.htm?id=697819214110&amp;spm=a1z10.3-c.w4002-22692579007.9.483b608dnOQp41" tooltip="https://item.taobao.com/item.htm?id=697819214110&amp;spm=a1z10.3-c.w4002-22692579007.9.483b608dnOQp41"/>
    <hyperlink ref="F131" r:id="rId86" display="https://item.taobao.com/item.htm?id=674955647774&amp;skuId=4849578676174&amp;spm=a1z10.3-c.w4002-22692579007.9.4d2c608dpks3yb" tooltip="https://item.taobao.com/item.htm?id=674955647774&amp;skuId=4849578676174&amp;spm=a1z10.3-c.w4002-22692579007.9.4d2c608dpks3yb"/>
    <hyperlink ref="F133" r:id="rId87" display="https://item.taobao.com/item.htm?id=637094357477&amp;skuId=4566860020742&amp;spm=a1z10.3-c.w4002-22692579007.9.4b5a608dIZMvBU" tooltip="https://item.taobao.com/item.htm?id=637094357477&amp;skuId=4566860020742&amp;spm=a1z10.3-c.w4002-22692579007.9.4b5a608dIZMvBU"/>
    <hyperlink ref="F130" r:id="rId88" display="https://item.taobao.com/item.htm?id=801437050486&amp;skuId=5458153020248&amp;spm=a1z10.3-c.w4002-22692579007.9.2228608dlmSkpM" tooltip="https://item.taobao.com/item.htm?id=801437050486&amp;skuId=5458153020248&amp;spm=a1z10.3-c.w4002-22692579007.9.2228608dlmSkpM"/>
    <hyperlink ref="F134" r:id="rId89" display="https://item.taobao.com/item.htm?id=780461482956&amp;skuId=5499458026840&amp;spm=a1z10.3-c.w4002-22692579007.9.65dd608dll45YO" tooltip="https://item.taobao.com/item.htm?id=780461482956&amp;skuId=5499458026840&amp;spm=a1z10.3-c.w4002-22692579007.9.65dd608dll45YO"/>
    <hyperlink ref="F135" r:id="rId90" display="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
    <hyperlink ref="F132" r:id="rId91" display="https://item.taobao.com/item.htm?id=872608558309&amp;spm=a21xtw.29978518.0.0" tooltip="https://item.taobao.com/item.htm?id=872608558309&amp;spm=a21xtw.29978518.0.0"/>
    <hyperlink ref="F136" r:id="rId92" display="https://item.taobao.com/item.htm?id=659361074358&amp;spm=a1z10.3-c.w4002-22692579007.9.2bce608df0FkQl"/>
    <hyperlink ref="F137" r:id="rId93" display="https://item.taobao.com/item.htm?id=662125529095&amp;spm=a1z10.3-c.w4002-22692579007.9.83c9608dmKVluv" tooltip="https://item.taobao.com/item.htm?id=662125529095&amp;spm=a1z10.3-c.w4002-22692579007.9.83c9608dmKVluv"/>
    <hyperlink ref="F138" r:id="rId94" display="https://item.taobao.com/item.htm?id=671643181352&amp;spm=a1z10.3-c.w4002-22692579007.9.1cf6608dUsPuAw" tooltip="https://item.taobao.com/item.htm?id=671643181352&amp;spm=a1z10.3-c.w4002-22692579007.9.1cf6608dUsPuAw"/>
    <hyperlink ref="F147" r:id="rId95" display="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 tooltip="https://item.taobao.com/item.htm?detail_redpacket_pop=true&amp;id=596742301763&amp;ltk2=1746628125623kdauzf82zxc6k6wqfw5pqw&amp;ns=1&amp;priceTId=214783ea17466280007727718e1c61&amp;query=%E5%80%92%E8%AE%A1%E6%97%B6%E5%99%A8%E5%8E%A8%E6%88%BF%E7%A3%81%E9%93%81%E9%97%B9%E9%92%"/>
    <hyperlink ref="F148" r:id="rId96" display="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 tooltip="https://item.taobao.com/item.htm?abbucket=9&amp;detail_redpacket_pop=true&amp;id=614264315632&amp;ltk2=17466281979457scpudpdz0p2jhb4f61sfy&amp;ns=1&amp;priceTId=214783ea17466281938332732e1c61&amp;query=%E7%99%BE%E5%8F%98%E8%93%AC%E8%93%AC%E7%90%83%E6%8D%8F%E6%8D%8F%E7%90%83%E5%8"/>
    <hyperlink ref="F149" r:id="rId97" display="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 tooltip="https://detail.tmall.com/item.htm?detail_redpacket_pop=true&amp;id=743043699384&amp;ltk2=17466282623320ms4sfrhoqhfzstneegc1q&amp;ns=1&amp;priceTId=214783ea17466282592345797e1c61&amp;query=PEAK%2F%E5%8C%B9%E5%85%8B%E5%84%BF%E7%AB%A5%E7%BE%BD%E6%AF%9B%E7%90%83%E6%8B%8D%E6%AD%A"/>
    <hyperlink ref="F150" r:id="rId98" display="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
    <hyperlink ref="F151" r:id="rId99" display="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 tooltip="https://detail.tmall.com/item.htm?abbucket=9&amp;detail_redpacket_pop=true&amp;id=729738721917&amp;ltk2=17466287385311s11lu8fmmfjmpu3wgbrohg&amp;ns=1&amp;priceTId=214783ea17466287272874323e1c61&amp;query=%E5%84%BF%E7%AB%A5%E7%8E%A9%E5%85%B7%E7%94%B7%E5%AD%A9%E6%82%AC%E6%8C%82%E5"/>
    <hyperlink ref="F152" r:id="rId100" display="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 tooltip="https://detail.tmall.com/item.htm?abbucket=9&amp;detail_redpacket_pop=true&amp;id=792982871214&amp;ltk2=17466288134650xihg924m49fguzw87j6vhc&amp;ns=1&amp;priceTId=214783ea17466288043887969e1c61&amp;query=PEAK%2F%E5%8C%B9%E5%85%8B%E5%84%BF%E7%AB%A5%E7%BE%BD%E6%AF%9B%E7%90%83%E6%8"/>
    <hyperlink ref="F165" r:id="rId101" display="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
    <hyperlink ref="F167" r:id="rId102" display="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
    <hyperlink ref="F170" r:id="rId103" display="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
    <hyperlink ref="F139" r:id="rId104" display="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
    <hyperlink ref="F140" r:id="rId105" display="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
    <hyperlink ref="F141" r:id="rId106" display="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
    <hyperlink ref="F142" r:id="rId107" display="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
    <hyperlink ref="F143" r:id="rId108" display="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
    <hyperlink ref="F144" r:id="rId109" display="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
    <hyperlink ref="F145" r:id="rId110" display="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 tooltip="https://item.taobao.com/item.htm?id=681894909041&amp;pisk=gqrZ26vEomVIh6htSki2zDjbdIGtXm57noGjn-2mCfci1oN4nYkymhmmiJjnT8Xt1ZQTgyP09VGi1OnqoSVioSGbCdULN8x_fNnX0cixm_15VgwTBmnDJTr8aCpnEYSjnxxmXDb05Fs5VgwTBmncN_s7c1tY9ATDmSxDxecKUEYgiV23KXHxnCDDj9WE9xHinhDDKMDjQ"/>
    <hyperlink ref="F146" r:id="rId111" display="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
    <hyperlink ref="F153" r:id="rId112" display="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
    <hyperlink ref="F154" r:id="rId113" display="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
    <hyperlink ref="F155" r:id="rId114" display="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
    <hyperlink ref="F156" r:id="rId115" display="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
    <hyperlink ref="F121" r:id="rId116" display="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10;"/>
    <hyperlink ref="F122" r:id="rId117" display="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3D&amp;spm=a2159r.13376460.0.0&amp;suid=DFAA6370-2AEF-41A4-812C-9BA8B7738AB5&amp;tbSocialPopKey=shareItem&amp;tk=ft0aVgDpTT1%20MF278&amp;un=15bc2dedd02cc7e9dc753bf0cb5ced42&amp;un_site=0&amp;ut_sk=1.aBtXWJGEblEDAOP%2FfrlKPFsr_21380790_1746622296493.Copy.ShareGlobalNavigation_1" tooltip="https://detail.tmall.com/item.htm?app=chrome&amp;bxsign=scdVn3D4qmsf-MezOICsCwF7RoYbban90HskkwX1-8nM5gJC9ku5_CKOW_X949B6REfrlK6SsSJRL_zyyNtVXT1jRNlDisSgAA8qM_jOcaB6r3t5A12egRGKSTAgxuy5ULLmMEuJpryrKDLXkUSgU18sg&amp;cpp=1&amp;id=667304779846&amp;price=6.9&amp;share_crt_v=1&amp;sha"/>
    <hyperlink ref="F123" r:id="rId118" display="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3D&amp;spm=a2159r.13376460.0.0&amp;suid=0A5F79D6-5D54-4CCB-8A27-5042A00162E9&amp;tbSocialPopKey=shareItem&amp;un=15bc2dedd02cc7e9dc753bf0cb5ced42&amp;un_site=0&amp;ut_sk=1.aBtXWJGEblEDAOP%2FfrlKPFsr_21380790_1746623708453.Copy.skublacklight" tooltip="https://detail.tmall.com/item.htm?app=chrome&amp;bxsign=scdP-m88FqwNtbLBLQPfP-wUSwhiemuE1z0OnhtCI8t079qvsB9nb9Q-Ad8hEQyHtfNayRrTn5kdoTuPNf3OrheTRJX4WvcCSqluniBjoI9wykvs7K1nzwkPceIozqj2F0lWseeip9bvCXy9uQ2mk_OPA&amp;cpp=1&amp;id=903896170145&amp;price=53.9&amp;share_crt_v=1&amp;sh"/>
    <hyperlink ref="F124" r:id="rId119" display="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3D&amp;spm=a2159r.13376460.0.0&amp;suid=E139E027-3E55-42C2-B4EE-69D84EB05AD2&amp;tbSocialPopKey=shareItem&amp;un=15bc2dedd02cc7e9dc753bf0cb5ced42&amp;un_site=0&amp;ut_sk=1.aBtXWJGEblEDAOP%2FfrlKPFsr_21380790_1746623708453.Copy.skublacklight" tooltip="https://detail.tmall.com/item.htm?app=chrome&amp;bxsign=scdl1_ZqrrObCcXkIeyUpTRnlz1X95FZ5QX6Jcf6qM6phPWinFqQAAZT2JCu1fSkZVZVHa5nFl-zDh8D1ZR8QfBkfiV39adyY93cTXY0HakCJhyodYokNWim6HqK5tsKO69AfxcWBMsPiN7Rnv14Tudow&amp;cpp=1&amp;id=617535020577&amp;price=35.5&amp;share_crt_v=1&amp;sh"/>
    <hyperlink ref="F125" r:id="rId120" display="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3D&amp;spm=a2159r.13376460.0.0&amp;suid=A0FF80BB-0E86-4B48-B51A-8B9F3E112E76&amp;tbSocialPopKey=shareItem&amp;un=15bc2dedd02cc7e9dc753bf0cb5ced42&amp;un_site=0&amp;ut_sk=1.aBtXWJGEblEDAOP%2FfrlKPFsr_21380790_1746623708453.Copy.skublacklight" tooltip="https://detail.tmall.com/item.htm?app=chrome&amp;bxsign=scdOacp-UXcB1BIwKYWPC1KOXPn7NAXV3ZzdXnDoO-vSJ6aNCFxyInSWOEoyw2lwPRBzqOId4iRypHtgigfv-ihmm3qmNLgIlrvHwMjQ8YcGNlynljRSDmWOhsgmKbhhIcBet1EytlfBCHvCGeG7xkaxQ&amp;cpp=1&amp;id=825679900625&amp;price=14.9&amp;share_crt_v=1&amp;sh"/>
    <hyperlink ref="F126" r:id="rId121" display="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3D&amp;spm=a2159r.13376460.0.0&amp;suid=6D4E845D-5644-4A03-9773-12DC96A8AA2E&amp;tbSocialPopKey=shareItem&amp;un=15bc2dedd02cc7e9dc753bf0cb5ced42&amp;un_site=0&amp;ut_sk=1.aBtXWJGEblEDAOP%2FfrlKPFsr_21380790_1746623708453.Copy.skublacklight" tooltip="https://detail.tmall.com/item.htm?app=chrome&amp;bxsign=scd_HRibwUNg14qrVR9ILEplkc-8k5NzaUY24c7o5BPFI-wBCBwcx4Xm_keWRfK4bVkToxn9lmZb40sQNCQCjUZIdWfVBJTR-ImHUgv6deOBQ61lPT41awszR3W2axlx1DH1tJOwdN1fV0o6E2cP529oA&amp;cpp=1&amp;id=706879920957&amp;price=34.9&amp;share_crt_v=1&amp;sh"/>
    <hyperlink ref="F158" r:id="rId122" display="https://e.tb.cn/h.6oEpJLXkgsY9woL?tk=dKt1VgyFs1r"/>
    <hyperlink ref="F159" r:id="rId123" display="https://e.tb.cn/h.6LaKLZXcGjLDECB?tk=ot23VgBZMqF"/>
    <hyperlink ref="F171" r:id="rId124" display="https://e.tb.cn/h.6LYTDyFsQnOZLda?tk=c765VgxUgeG"/>
    <hyperlink ref="F174" r:id="rId125" display="https://e.tb.cn/h.6LYLEmx04Hjh2EJ?tk=i71YVgyJg4Y"/>
    <hyperlink ref="F173" r:id="rId124" display="https://e.tb.cn/h.6LYTDyFsQnOZLda?tk=c765VgxUgeG"/>
    <hyperlink ref="F172" r:id="rId124" display="https://e.tb.cn/h.6LYTDyFsQnOZLda?tk=c765VgxUgeG"/>
    <hyperlink ref="F183" r:id="rId126" display="https://e.tb.cn/h.6oAfjYPKztoaNZs?tk=550sVgCK3M9"/>
    <hyperlink ref="F182" r:id="rId127" display="https://e.tb.cn/h.6ozt9HQ7CKGLGYA?tk=SjMcVgC2DsJ"/>
    <hyperlink ref="F181" r:id="rId128" display="https://e.tb.cn/h.6oFrwGzSxZK2uMc?tk=6wuXVgxwDWU"/>
    <hyperlink ref="F180" r:id="rId129" display="https://e.tb.cn/h.6ozXjuR0fX7ODwI?tk=zZDGVgx9L6R"/>
    <hyperlink ref="F189" r:id="rId130" display="https://e.tb.cn/h.6LZWeH8"/>
    <hyperlink ref="F190" r:id="rId130" display="https://e.tb.cn/h.6LZWeH8" tooltip="https://e.tb.cn/h.6LZWeH8"/>
    <hyperlink ref="F195" r:id="rId131" display="https://e.tb.cn/h.6oCfELy" tooltip="https://e.tb.cn/h.6oCfELy"/>
    <hyperlink ref="F198" r:id="rId132" display="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
    <hyperlink ref="F218" r:id="rId133" display="https://e.tb.cn/h.6L1G2TAZ5uBwnQi?tk=8s7oVgCIpHr"/>
    <hyperlink ref="F217" r:id="rId134" display="https://e.tb.cn/h.6ovl2ACtuYmxTRL?tk=Jk4WVgCpxwD"/>
    <hyperlink ref="F220" r:id="rId135" display="https://e.tb.cn/h.6oAO2JXwjlYXEk5?tk=yGioVgCxqcB"/>
    <hyperlink ref="F251" r:id="rId136" display="https://e.tb.cn/h.6LYmEdOPhwla3c0?tk=jHdAVgxmcJp"/>
    <hyperlink ref="F249" r:id="rId137" display="https://e.tb.cn/h.6oFSDkMbv9RK0sL?tk=I0biVgxPKvB"/>
    <hyperlink ref="F248" r:id="rId138" display="https://e.tb.cn/h.6LY5uvzQwLo1HgA?tk=fCAGVgxUgLU"/>
    <hyperlink ref="F244" r:id="rId139" display="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 tooltip="https://detail.tmall.com/item.htm?id=607223747050&amp;ns=1&amp;pisk=g3drYo4VK6xXJNSREI1UQsDh4KSJb6o6EBsC-eYhPgjlPH1eLhIbO4CSp6-F0HI5F_j7TBSDS2FSyYBhY3ClpLsCVM5eJh7rffG6yUCdtcis1AyKvR1TtkX3AZbc767u5PfmHUCdtcis1fTJy3B-NAel-Z0VyNFltTf3ntjA88jHxgX0mN7Ot6xhEZXcSwwlx8j"/>
    <hyperlink ref="F187" r:id="rId140" display="https://e.tb.cn/h.6oHu1BX"/>
    <hyperlink ref="F203" r:id="rId141" display="https://e.tb.cn/h.6L0C2EuAR9kdBNZ?tk=3AdrVgwDJGD"/>
    <hyperlink ref="F199" r:id="rId142" display="https://e.tb.cn/h.6L0qXazGNNTdUkU?tk=BphsVgwMnF7"/>
    <hyperlink ref="F4" r:id="rId143" display="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 tooltip="https://item.taobao.com/item.htm?id=745590444716&amp;pisk=gbMs72s-wNb_TNyAc5xUVYWVopeb5HJz6iZxqmBNDRe9hXiolP-DsRlQl23QW55wIKZxu2xDjRy9ho3q-5B4QR-jRq333--MSoIid46VQFAiDtw4HU8yULoib-2vzz-Cov_gjlB93OEtvRq4ESoDjLoij-j1k3lpUiTQS4sOMr3YpWE7D-QTWOKQpuZuHOFAB6QL-yeYX"/>
    <hyperlink ref="F5" r:id="rId144" display="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
    <hyperlink ref="F6" r:id="rId145" display="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 tooltip="https://item.taobao.com/item.htm?id=798093706605&amp;pisk=gXw-7CA1XZblfcw-mu5DtTCGQqImwsqrhzr6K20kOrUYrqvh4YfEpy3Y84coFuXQozq144fFayUYrlsrrug3JyUqu80u-yvKJlkST70nr2HLYPIcSOXg4ukEONbGIAvOmqDwF3MB-EZjqvn7ykVepukEdNxDd1XT4zuzRjOSAmsxxDAIRy9SlEgqv3O7R4GXlcnZdvaIN"/>
    <hyperlink ref="F7" r:id="rId146" display="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
    <hyperlink ref="F8" r:id="rId147" display="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
    <hyperlink ref="F9" r:id="rId148" display="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
    <hyperlink ref="F10" r:id="rId149" display="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
    <hyperlink ref="F11" r:id="rId150" display="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 tooltip="https://detail.tmall.com/item.htm?id=912278574829&amp;spm=tbpc.mytb_itemcollect.item.goods&amp;pisk=gsuKRZsXMdv3Xr3LsX-GqeKDuRdgwhcU5vlfr82hVAHtKRbkTyxzyYetUJq3RXYSIvcXTJxyYYHtKjOUKXwoeYHaQ22nEYb8ejzQ4D2uK8U-axdMnEYmTXzzVKvDorbvsR4QO8_7NQa_iSRgO2hkbaUzPKvcjaZekzk"/>
    <hyperlink ref="F12" r:id="rId151" display="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 tooltip="https://detail.tmall.com/item.htm?id=767538495181&amp;pisk=gyDm7eAFtjPjSaL8wYwXtZ5or8ARD-w_jVBTWRUwazzSD5z9GVViW4NZH-nxrAmxNmB9G-FgI4zSDOdbHYqZz4wTuEwvjh0K5O3ifnZa7VugWjdJpmibCR8LSppKc-8KaSucQSWyblrVg3FqnfASJR8pJpCR4STYQVeqgnvPakaz0lraQ3bzbkwabP52qzrgA17q7V-u"/>
    <hyperlink ref="F13" r:id="rId152" display="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 tooltip="https://detail.tmall.com/item.htm?id=689395924781&amp;pisk=gvxx7saIpbcmUF-AEKuuSm3nY_Huk4vVVIJQj1f05QdJi_qi3i0NXCCJ_sbccKm6ZIvI3s0ZuCdJipMViK1M6CdPanfDsCqO6pSf7EfGi1I9QBHotDmH3KSN5XcnxMqKE_jUl-ZbsTs5CGBXMdYaXKSNfX2uf2mp3I52hmafCTMRIO411CZfN71PIr161s_7N9BFfGO1"/>
    <hyperlink ref="F14" r:id="rId153" display="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
    <hyperlink ref="F15" r:id="rId154" display="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tooltip="https://item.taobao.com/item.htm?id=710572533072&amp;pisk=gkmZR2vwNhKZd6PTSDZVzbwEYjETSoR7ImNbnxD0C5Vi5x200XcXB5MD6jo4tXW66VNb0jlqg5Ni5SZqgWMu15GbjSlq9X0sfSiqJik-Hc9TcdEtBoEDNQt70AHTDt0HDAm4xk2YFnwcjoqTxucIHVtWVAHOCRvSK3iXTeuLQZjmiP4h--FhsGjiiyj3HWjgnG2ctpPLt"/>
    <hyperlink ref="F16" r:id="rId154" display="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hyperlink ref="F17" r:id="rId155" display="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
    <hyperlink ref="F18" r:id="rId156" display="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
    <hyperlink ref="F19" r:id="rId157" display="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
    <hyperlink ref="F20" r:id="rId158" display="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
    <hyperlink ref="F21" r:id="rId159" display="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
    <hyperlink ref="F22" r:id="rId160" display="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
    <hyperlink ref="F23" r:id="rId161" display="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
    <hyperlink ref="F24" r:id="rId162" display="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
    <hyperlink ref="F108" r:id="rId163" display="https://item.taobao.com/item.htm?abbucket=16&amp;id=814771239106&amp;ltk2=17476306615676x2gu0zyx02dfe0t466ssq&amp;ns=1&amp;priceTId=2150454c17476305478837594e1d78&amp;skuId=5684623578895&amp;spm=a21n57.imgsearch.item.17&amp;utparam=%7B%22aplus_abtest%22%3A%226191d7c1cec18cb8156acc3548408a20%22%7D&amp;xxc=taobaoSearch" tooltip="https://item.taobao.com/item.htm?abbucket=16&amp;id=814771239106&amp;ltk2=17476306615676x2gu0zyx02dfe0t466ssq&amp;ns=1&amp;priceTId=2150454c17476305478837594e1d78&amp;skuId=5684623578895&amp;spm=a21n57.imgsearch.item.17&amp;utparam=%7B%22aplus_abtest%22%3A%226191d7c1cec18cb8156acc35"/>
    <hyperlink ref="F107" r:id="rId164" display="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 tooltip="https://detail.tmall.com/item.htm?from=cart&amp;id=690329285405&amp;pisk=gwEnAc0OgyuQ1fftWliCoIBbs5_9ADiSa7K-w0hP7fl_v9g-wPDzw565dDerZ7Vt1kBIybUME-NgZ46Iwbluw8zdBiIYdJiS4ufADi3F_th3tU-e8TlZevXtLyFzyjnS4sCkW3uCm0NUUdlkTFkZ1YDeYHPrbckxU0kET0Wi_YDXzBPzaO0ZdvxrUvlEQA"/>
    <hyperlink ref="F115" r:id="rId165" display="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 tooltip="https://item.taobao.com/item.htm?from=cart&amp;id=667346227453&amp;pisk=gqnsAxwDv1fsOwEAhPvUFLV1iGEjhp-yctwxExINHlETGoMjerI2SlzbcXFEb5kaXSZjhYUxgSkNI2creGowSoSbjoqvaQ-y4RDgmoeeXJ3OsJe7UnSY6rEgvfPpPMxy4ADCQRprp3o2RQnbIZIxMPEL9RVLBsUYkpaLU-EAXrIOJ6F39oeADNeLJ8ycDie"/>
    <hyperlink ref="F109" r:id="rId166" display="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
    <hyperlink ref="F110" r:id="rId167" display="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
    <hyperlink ref="F114" r:id="rId168" display="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
    <hyperlink ref="F111" r:id="rId169" display="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
    <hyperlink ref="F113" r:id="rId170" display="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
    <hyperlink ref="F112" r:id="rId171" display="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
  </hyperlinks>
  <pageMargins left="0.739583333333333" right="0.739583333333333" top="0.739583333333333" bottom="0.739583333333333" header="0.5" footer="0.5"/>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史杰远</cp:lastModifiedBy>
  <dcterms:created xsi:type="dcterms:W3CDTF">2025-02-13T03:02:00Z</dcterms:created>
  <dcterms:modified xsi:type="dcterms:W3CDTF">2025-05-21T01:34:44Z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ED58A9F8A5BF4493B97729CC953DA290_13</vt:lpwstr>
  </property>
  <property fmtid="{D5CDD505-2E9C-101B-9397-08002B2CF9AE}" pid="3" name="KSOProductBuildVer">
    <vt:lpwstr>2052-12.1.0.21171</vt:lpwstr>
  </property>
</Properties>
</file>