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hua\AppData\Roaming\Kingsoft\wps\addons\data\win-i386\kaicompression\temp1790588435\"/>
    </mc:Choice>
  </mc:AlternateContent>
  <bookViews>
    <workbookView windowWidth="27945"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32" name="ID_8CBD55D707F74F7D9619DBDE9D747E12" descr="post_object_image_3711944275"/>
        <xdr:cNvPicPr/>
      </xdr:nvPicPr>
      <xdr:blipFill>
        <a:blip r:embed="rId1"/>
        <a:stretch>
          <a:fillRect/>
        </a:stretch>
      </xdr:blipFill>
      <xdr:spPr>
        <a:xfrm>
          <a:off x="0" y="0"/>
          <a:ext cx="3429000" cy="5248275"/>
        </a:xfrm>
        <a:prstGeom prst="rect">
          <a:avLst/>
        </a:prstGeom>
      </xdr:spPr>
    </xdr:pic>
  </etc:cellImage>
  <etc:cellImage>
    <xdr:pic>
      <xdr:nvPicPr>
        <xdr:cNvPr id="79" name="ID_94CC7466EBAD4C28A12A08ED2F9154A7" descr="post_object_image_308295301"/>
        <xdr:cNvPicPr/>
      </xdr:nvPicPr>
      <xdr:blipFill>
        <a:blip r:embed="rId2"/>
        <a:stretch>
          <a:fillRect/>
        </a:stretch>
      </xdr:blipFill>
      <xdr:spPr>
        <a:xfrm>
          <a:off x="0" y="0"/>
          <a:ext cx="3714750" cy="3727450"/>
        </a:xfrm>
        <a:prstGeom prst="rect">
          <a:avLst/>
        </a:prstGeom>
      </xdr:spPr>
    </xdr:pic>
  </etc:cellImage>
  <etc:cellImage>
    <xdr:pic>
      <xdr:nvPicPr>
        <xdr:cNvPr id="107" name="ID_E24B6AD8DE0940DC96084818DC8020FB" descr="post_object_image_146908524"/>
        <xdr:cNvPicPr/>
      </xdr:nvPicPr>
      <xdr:blipFill>
        <a:blip r:embed="rId3"/>
        <a:stretch>
          <a:fillRect/>
        </a:stretch>
      </xdr:blipFill>
      <xdr:spPr>
        <a:xfrm>
          <a:off x="0" y="0"/>
          <a:ext cx="3943350" cy="3930650"/>
        </a:xfrm>
        <a:prstGeom prst="rect">
          <a:avLst/>
        </a:prstGeom>
      </xdr:spPr>
    </xdr:pic>
  </etc:cellImage>
  <etc:cellImage>
    <xdr:pic>
      <xdr:nvPicPr>
        <xdr:cNvPr id="15" name="ID_744292E41A174B779E585ED6A8FA5F42" descr="post_object_image_636424982"/>
        <xdr:cNvPicPr/>
      </xdr:nvPicPr>
      <xdr:blipFill>
        <a:blip r:embed="rId4"/>
        <a:stretch>
          <a:fillRect/>
        </a:stretch>
      </xdr:blipFill>
      <xdr:spPr>
        <a:xfrm>
          <a:off x="0" y="0"/>
          <a:ext cx="3743325" cy="4994275"/>
        </a:xfrm>
        <a:prstGeom prst="rect">
          <a:avLst/>
        </a:prstGeom>
      </xdr:spPr>
    </xdr:pic>
  </etc:cellImage>
  <etc:cellImage>
    <xdr:pic>
      <xdr:nvPicPr>
        <xdr:cNvPr id="77" name="ID_2BAEEB6DF8984C91AB443035C8B99BE8" descr="post_object_image_3115636823"/>
        <xdr:cNvPicPr/>
      </xdr:nvPicPr>
      <xdr:blipFill>
        <a:blip r:embed="rId5"/>
        <a:stretch>
          <a:fillRect/>
        </a:stretch>
      </xdr:blipFill>
      <xdr:spPr>
        <a:xfrm>
          <a:off x="0" y="0"/>
          <a:ext cx="3714750" cy="3721100"/>
        </a:xfrm>
        <a:prstGeom prst="rect">
          <a:avLst/>
        </a:prstGeom>
      </xdr:spPr>
    </xdr:pic>
  </etc:cellImage>
  <etc:cellImage>
    <xdr:pic>
      <xdr:nvPicPr>
        <xdr:cNvPr id="27" name="ID_27D525D034FC4E21B40262CFF1F4FED3" descr="post_object_image_2031688314"/>
        <xdr:cNvPicPr/>
      </xdr:nvPicPr>
      <xdr:blipFill>
        <a:blip r:embed="rId6"/>
        <a:stretch>
          <a:fillRect/>
        </a:stretch>
      </xdr:blipFill>
      <xdr:spPr>
        <a:xfrm>
          <a:off x="0" y="0"/>
          <a:ext cx="2939415" cy="2939415"/>
        </a:xfrm>
        <a:prstGeom prst="rect">
          <a:avLst/>
        </a:prstGeom>
      </xdr:spPr>
    </xdr:pic>
  </etc:cellImage>
  <etc:cellImage>
    <xdr:pic>
      <xdr:nvPicPr>
        <xdr:cNvPr id="81" name="ID_9C7CEAFA1E5644C38FDBF8C636B6F0EF" descr="post_object_image_1117840435"/>
        <xdr:cNvPicPr/>
      </xdr:nvPicPr>
      <xdr:blipFill>
        <a:blip r:embed="rId7"/>
        <a:stretch>
          <a:fillRect/>
        </a:stretch>
      </xdr:blipFill>
      <xdr:spPr>
        <a:xfrm>
          <a:off x="0" y="0"/>
          <a:ext cx="3714750" cy="3727450"/>
        </a:xfrm>
        <a:prstGeom prst="rect">
          <a:avLst/>
        </a:prstGeom>
      </xdr:spPr>
    </xdr:pic>
  </etc:cellImage>
  <etc:cellImage>
    <xdr:pic>
      <xdr:nvPicPr>
        <xdr:cNvPr id="28" name="ID_C58B7E5929544BEB8C67ACBED208073E" descr="post_object_image_3261694526"/>
        <xdr:cNvPicPr/>
      </xdr:nvPicPr>
      <xdr:blipFill>
        <a:blip r:embed="rId8"/>
        <a:stretch>
          <a:fillRect/>
        </a:stretch>
      </xdr:blipFill>
      <xdr:spPr>
        <a:xfrm>
          <a:off x="0" y="0"/>
          <a:ext cx="2177415" cy="2177415"/>
        </a:xfrm>
        <a:prstGeom prst="rect">
          <a:avLst/>
        </a:prstGeom>
      </xdr:spPr>
    </xdr:pic>
  </etc:cellImage>
  <etc:cellImage>
    <xdr:pic>
      <xdr:nvPicPr>
        <xdr:cNvPr id="80" name="ID_142A4C1D9ECB4819B6951234E168E6AE" descr="post_object_image_2102244486"/>
        <xdr:cNvPicPr/>
      </xdr:nvPicPr>
      <xdr:blipFill>
        <a:blip r:embed="rId9"/>
        <a:stretch>
          <a:fillRect/>
        </a:stretch>
      </xdr:blipFill>
      <xdr:spPr>
        <a:xfrm>
          <a:off x="0" y="0"/>
          <a:ext cx="3714750" cy="3717925"/>
        </a:xfrm>
        <a:prstGeom prst="rect">
          <a:avLst/>
        </a:prstGeom>
      </xdr:spPr>
    </xdr:pic>
  </etc:cellImage>
  <etc:cellImage>
    <xdr:pic>
      <xdr:nvPicPr>
        <xdr:cNvPr id="36" name="ID_D5DEA7935A1E4AAC8BA491F888E0B187" descr="post_object_image_3768276073"/>
        <xdr:cNvPicPr/>
      </xdr:nvPicPr>
      <xdr:blipFill>
        <a:blip r:embed="rId10"/>
        <a:stretch>
          <a:fillRect/>
        </a:stretch>
      </xdr:blipFill>
      <xdr:spPr>
        <a:xfrm>
          <a:off x="0" y="0"/>
          <a:ext cx="3429000" cy="5248275"/>
        </a:xfrm>
        <a:prstGeom prst="rect">
          <a:avLst/>
        </a:prstGeom>
      </xdr:spPr>
    </xdr:pic>
  </etc:cellImage>
  <etc:cellImage>
    <xdr:pic>
      <xdr:nvPicPr>
        <xdr:cNvPr id="83" name="ID_25B920EF6B024D29A7E13B4E2FAEB5F9" descr="post_object_image_1038792621"/>
        <xdr:cNvPicPr/>
      </xdr:nvPicPr>
      <xdr:blipFill>
        <a:blip r:embed="rId11"/>
        <a:stretch>
          <a:fillRect/>
        </a:stretch>
      </xdr:blipFill>
      <xdr:spPr>
        <a:xfrm>
          <a:off x="0" y="0"/>
          <a:ext cx="3714750" cy="3670300"/>
        </a:xfrm>
        <a:prstGeom prst="rect">
          <a:avLst/>
        </a:prstGeom>
      </xdr:spPr>
    </xdr:pic>
  </etc:cellImage>
  <etc:cellImage>
    <xdr:pic>
      <xdr:nvPicPr>
        <xdr:cNvPr id="6" name="ID_737E83EFEC6441C9AFB8BBFADEEEE619" descr="post_object_image_148524983"/>
        <xdr:cNvPicPr/>
      </xdr:nvPicPr>
      <xdr:blipFill>
        <a:blip r:embed="rId12"/>
        <a:stretch>
          <a:fillRect/>
        </a:stretch>
      </xdr:blipFill>
      <xdr:spPr>
        <a:xfrm>
          <a:off x="0" y="0"/>
          <a:ext cx="6096000" cy="6096000"/>
        </a:xfrm>
        <a:prstGeom prst="rect">
          <a:avLst/>
        </a:prstGeom>
      </xdr:spPr>
    </xdr:pic>
  </etc:cellImage>
  <etc:cellImage>
    <xdr:pic>
      <xdr:nvPicPr>
        <xdr:cNvPr id="87" name="ID_9FFB9A75FB27473CA947F2C9E10C198B" descr="post_object_image_3591901223"/>
        <xdr:cNvPicPr/>
      </xdr:nvPicPr>
      <xdr:blipFill>
        <a:blip r:embed="rId13"/>
        <a:stretch>
          <a:fillRect/>
        </a:stretch>
      </xdr:blipFill>
      <xdr:spPr>
        <a:xfrm>
          <a:off x="0" y="0"/>
          <a:ext cx="3714750" cy="3759200"/>
        </a:xfrm>
        <a:prstGeom prst="rect">
          <a:avLst/>
        </a:prstGeom>
      </xdr:spPr>
    </xdr:pic>
  </etc:cellImage>
  <etc:cellImage>
    <xdr:pic>
      <xdr:nvPicPr>
        <xdr:cNvPr id="51" name="ID_0C298705F67A49269CB86ED17A5FA13E" descr="post_object_image_3613906741"/>
        <xdr:cNvPicPr/>
      </xdr:nvPicPr>
      <xdr:blipFill>
        <a:blip r:embed="rId14"/>
        <a:stretch>
          <a:fillRect/>
        </a:stretch>
      </xdr:blipFill>
      <xdr:spPr>
        <a:xfrm>
          <a:off x="0" y="0"/>
          <a:ext cx="2372995" cy="2950210"/>
        </a:xfrm>
        <a:prstGeom prst="rect">
          <a:avLst/>
        </a:prstGeom>
      </xdr:spPr>
    </xdr:pic>
  </etc:cellImage>
  <etc:cellImage>
    <xdr:pic>
      <xdr:nvPicPr>
        <xdr:cNvPr id="44" name="ID_4883DD963CEF4FB494ECA906CBB69715" descr="post_object_image_2543532494"/>
        <xdr:cNvPicPr/>
      </xdr:nvPicPr>
      <xdr:blipFill>
        <a:blip r:embed="rId15"/>
        <a:stretch>
          <a:fillRect/>
        </a:stretch>
      </xdr:blipFill>
      <xdr:spPr>
        <a:xfrm>
          <a:off x="0" y="0"/>
          <a:ext cx="4876800" cy="10058400"/>
        </a:xfrm>
        <a:prstGeom prst="rect">
          <a:avLst/>
        </a:prstGeom>
      </xdr:spPr>
    </xdr:pic>
  </etc:cellImage>
  <etc:cellImage>
    <xdr:pic>
      <xdr:nvPicPr>
        <xdr:cNvPr id="96" name="ID_99B5ECA209C741D38CC0953B55762BB7" descr="post_object_image_2317501796"/>
        <xdr:cNvPicPr/>
      </xdr:nvPicPr>
      <xdr:blipFill>
        <a:blip r:embed="rId16"/>
        <a:stretch>
          <a:fillRect/>
        </a:stretch>
      </xdr:blipFill>
      <xdr:spPr>
        <a:xfrm>
          <a:off x="0" y="0"/>
          <a:ext cx="7543800" cy="10058400"/>
        </a:xfrm>
        <a:prstGeom prst="rect">
          <a:avLst/>
        </a:prstGeom>
      </xdr:spPr>
    </xdr:pic>
  </etc:cellImage>
  <etc:cellImage>
    <xdr:pic>
      <xdr:nvPicPr>
        <xdr:cNvPr id="3" name="ID_3484E4B14E464FD894CF53848CACBDA0" descr="post_object_image_3508532289"/>
        <xdr:cNvPicPr/>
      </xdr:nvPicPr>
      <xdr:blipFill>
        <a:blip r:embed="rId17"/>
        <a:stretch>
          <a:fillRect/>
        </a:stretch>
      </xdr:blipFill>
      <xdr:spPr>
        <a:xfrm>
          <a:off x="0" y="0"/>
          <a:ext cx="6096000" cy="6096000"/>
        </a:xfrm>
        <a:prstGeom prst="rect">
          <a:avLst/>
        </a:prstGeom>
      </xdr:spPr>
    </xdr:pic>
  </etc:cellImage>
  <etc:cellImage>
    <xdr:pic>
      <xdr:nvPicPr>
        <xdr:cNvPr id="31" name="ID_11B59519113147A9A4A8E6260BA70BFF" descr="post_object_image_4237396144"/>
        <xdr:cNvPicPr/>
      </xdr:nvPicPr>
      <xdr:blipFill>
        <a:blip r:embed="rId18"/>
        <a:stretch>
          <a:fillRect/>
        </a:stretch>
      </xdr:blipFill>
      <xdr:spPr>
        <a:xfrm>
          <a:off x="0" y="0"/>
          <a:ext cx="3429000" cy="5248275"/>
        </a:xfrm>
        <a:prstGeom prst="rect">
          <a:avLst/>
        </a:prstGeom>
      </xdr:spPr>
    </xdr:pic>
  </etc:cellImage>
  <etc:cellImage>
    <xdr:pic>
      <xdr:nvPicPr>
        <xdr:cNvPr id="97" name="ID_331892E0C8634E008B41B3EFB2CAA711" descr="post_object_image_3839091517"/>
        <xdr:cNvPicPr/>
      </xdr:nvPicPr>
      <xdr:blipFill>
        <a:blip r:embed="rId19"/>
        <a:stretch>
          <a:fillRect/>
        </a:stretch>
      </xdr:blipFill>
      <xdr:spPr>
        <a:xfrm>
          <a:off x="0" y="0"/>
          <a:ext cx="7543800" cy="10058400"/>
        </a:xfrm>
        <a:prstGeom prst="rect">
          <a:avLst/>
        </a:prstGeom>
      </xdr:spPr>
    </xdr:pic>
  </etc:cellImage>
  <etc:cellImage>
    <xdr:pic>
      <xdr:nvPicPr>
        <xdr:cNvPr id="2" name="ID_11A8C60D24F84ED8A941B4A56733670E" descr="post_object_image_4030632148"/>
        <xdr:cNvPicPr/>
      </xdr:nvPicPr>
      <xdr:blipFill>
        <a:blip r:embed="rId20"/>
        <a:stretch>
          <a:fillRect/>
        </a:stretch>
      </xdr:blipFill>
      <xdr:spPr>
        <a:xfrm>
          <a:off x="0" y="0"/>
          <a:ext cx="6096000" cy="6096000"/>
        </a:xfrm>
        <a:prstGeom prst="rect">
          <a:avLst/>
        </a:prstGeom>
      </xdr:spPr>
    </xdr:pic>
  </etc:cellImage>
  <etc:cellImage>
    <xdr:pic>
      <xdr:nvPicPr>
        <xdr:cNvPr id="46" name="ID_2F7D8FBFDAAF47F08ED6924D3F4390C7" descr="post_object_image_3572793410"/>
        <xdr:cNvPicPr/>
      </xdr:nvPicPr>
      <xdr:blipFill>
        <a:blip r:embed="rId21"/>
        <a:stretch>
          <a:fillRect/>
        </a:stretch>
      </xdr:blipFill>
      <xdr:spPr>
        <a:xfrm>
          <a:off x="0" y="0"/>
          <a:ext cx="3556000" cy="4882515"/>
        </a:xfrm>
        <a:prstGeom prst="rect">
          <a:avLst/>
        </a:prstGeom>
      </xdr:spPr>
    </xdr:pic>
  </etc:cellImage>
  <etc:cellImage>
    <xdr:pic>
      <xdr:nvPicPr>
        <xdr:cNvPr id="4" name="ID_441D9B0CDFCC4478863A50BF7E7BC9DD" descr="post_object_image_2002282901"/>
        <xdr:cNvPicPr/>
      </xdr:nvPicPr>
      <xdr:blipFill>
        <a:blip r:embed="rId22"/>
        <a:stretch>
          <a:fillRect/>
        </a:stretch>
      </xdr:blipFill>
      <xdr:spPr>
        <a:xfrm>
          <a:off x="0" y="0"/>
          <a:ext cx="6858000" cy="9144000"/>
        </a:xfrm>
        <a:prstGeom prst="rect">
          <a:avLst/>
        </a:prstGeom>
      </xdr:spPr>
    </xdr:pic>
  </etc:cellImage>
  <etc:cellImage>
    <xdr:pic>
      <xdr:nvPicPr>
        <xdr:cNvPr id="48" name="ID_FB286071FE8E465FBD9FA82ADDA2F8E3" descr="post_object_image_981778876"/>
        <xdr:cNvPicPr/>
      </xdr:nvPicPr>
      <xdr:blipFill>
        <a:blip r:embed="rId23"/>
        <a:stretch>
          <a:fillRect/>
        </a:stretch>
      </xdr:blipFill>
      <xdr:spPr>
        <a:xfrm>
          <a:off x="0" y="0"/>
          <a:ext cx="2819400" cy="2851785"/>
        </a:xfrm>
        <a:prstGeom prst="rect">
          <a:avLst/>
        </a:prstGeom>
      </xdr:spPr>
    </xdr:pic>
  </etc:cellImage>
  <etc:cellImage>
    <xdr:pic>
      <xdr:nvPicPr>
        <xdr:cNvPr id="5" name="ID_4128E0C552244B96B6947777AD59DC3D" descr="post_object_image_3988500258"/>
        <xdr:cNvPicPr/>
      </xdr:nvPicPr>
      <xdr:blipFill>
        <a:blip r:embed="rId24"/>
        <a:stretch>
          <a:fillRect/>
        </a:stretch>
      </xdr:blipFill>
      <xdr:spPr>
        <a:xfrm>
          <a:off x="0" y="0"/>
          <a:ext cx="5715000" cy="7620000"/>
        </a:xfrm>
        <a:prstGeom prst="rect">
          <a:avLst/>
        </a:prstGeom>
      </xdr:spPr>
    </xdr:pic>
  </etc:cellImage>
  <etc:cellImage>
    <xdr:pic>
      <xdr:nvPicPr>
        <xdr:cNvPr id="7" name="ID_CAA82675B54D4C21B9E04741B0766F97" descr="post_object_image_1179912281"/>
        <xdr:cNvPicPr/>
      </xdr:nvPicPr>
      <xdr:blipFill>
        <a:blip r:embed="rId25"/>
        <a:stretch>
          <a:fillRect/>
        </a:stretch>
      </xdr:blipFill>
      <xdr:spPr>
        <a:xfrm>
          <a:off x="0" y="0"/>
          <a:ext cx="6096000" cy="6096000"/>
        </a:xfrm>
        <a:prstGeom prst="rect">
          <a:avLst/>
        </a:prstGeom>
      </xdr:spPr>
    </xdr:pic>
  </etc:cellImage>
  <etc:cellImage>
    <xdr:pic>
      <xdr:nvPicPr>
        <xdr:cNvPr id="78" name="ID_7C18AB6A2C9A456DBC19B2C524E4867F" descr="post_object_image_626203284"/>
        <xdr:cNvPicPr/>
      </xdr:nvPicPr>
      <xdr:blipFill>
        <a:blip r:embed="rId26"/>
        <a:stretch>
          <a:fillRect/>
        </a:stretch>
      </xdr:blipFill>
      <xdr:spPr>
        <a:xfrm>
          <a:off x="0" y="0"/>
          <a:ext cx="2540000" cy="2540000"/>
        </a:xfrm>
        <a:prstGeom prst="rect">
          <a:avLst/>
        </a:prstGeom>
      </xdr:spPr>
    </xdr:pic>
  </etc:cellImage>
  <etc:cellImage>
    <xdr:pic>
      <xdr:nvPicPr>
        <xdr:cNvPr id="14" name="ID_300DF05362714049AB8A1A6B8BFF6A8C" descr="post_object_image_2357339750"/>
        <xdr:cNvPicPr/>
      </xdr:nvPicPr>
      <xdr:blipFill>
        <a:blip r:embed="rId27"/>
        <a:stretch>
          <a:fillRect/>
        </a:stretch>
      </xdr:blipFill>
      <xdr:spPr>
        <a:xfrm>
          <a:off x="0" y="0"/>
          <a:ext cx="3743325" cy="4994275"/>
        </a:xfrm>
        <a:prstGeom prst="rect">
          <a:avLst/>
        </a:prstGeom>
      </xdr:spPr>
    </xdr:pic>
  </etc:cellImage>
  <etc:cellImage>
    <xdr:pic>
      <xdr:nvPicPr>
        <xdr:cNvPr id="16" name="ID_130D5F1EBE1241438387275D3B043354" descr="post_object_image_4005399422"/>
        <xdr:cNvPicPr/>
      </xdr:nvPicPr>
      <xdr:blipFill>
        <a:blip r:embed="rId28"/>
        <a:stretch>
          <a:fillRect/>
        </a:stretch>
      </xdr:blipFill>
      <xdr:spPr>
        <a:xfrm>
          <a:off x="0" y="0"/>
          <a:ext cx="3743325" cy="4994275"/>
        </a:xfrm>
        <a:prstGeom prst="rect">
          <a:avLst/>
        </a:prstGeom>
      </xdr:spPr>
    </xdr:pic>
  </etc:cellImage>
  <etc:cellImage>
    <xdr:pic>
      <xdr:nvPicPr>
        <xdr:cNvPr id="18" name="ID_093C170F3C9F42BFB91A625C93D638CE" descr="post_object_image_3397247707"/>
        <xdr:cNvPicPr/>
      </xdr:nvPicPr>
      <xdr:blipFill>
        <a:blip r:embed="rId29"/>
        <a:stretch>
          <a:fillRect/>
        </a:stretch>
      </xdr:blipFill>
      <xdr:spPr>
        <a:xfrm>
          <a:off x="0" y="0"/>
          <a:ext cx="3743325" cy="6210300"/>
        </a:xfrm>
        <a:prstGeom prst="rect">
          <a:avLst/>
        </a:prstGeom>
      </xdr:spPr>
    </xdr:pic>
  </etc:cellImage>
  <etc:cellImage>
    <xdr:pic>
      <xdr:nvPicPr>
        <xdr:cNvPr id="21" name="ID_B6F8E93495704DC2B5961915787286D3" descr="post_object_image_439177591"/>
        <xdr:cNvPicPr/>
      </xdr:nvPicPr>
      <xdr:blipFill>
        <a:blip r:embed="rId30"/>
        <a:stretch>
          <a:fillRect/>
        </a:stretch>
      </xdr:blipFill>
      <xdr:spPr>
        <a:xfrm>
          <a:off x="0" y="0"/>
          <a:ext cx="3743325" cy="6210300"/>
        </a:xfrm>
        <a:prstGeom prst="rect">
          <a:avLst/>
        </a:prstGeom>
      </xdr:spPr>
    </xdr:pic>
  </etc:cellImage>
  <etc:cellImage>
    <xdr:pic>
      <xdr:nvPicPr>
        <xdr:cNvPr id="25" name="ID_F42FE160BED8495B8B81025BF281D6FF" descr="post_object_image_3278901732"/>
        <xdr:cNvPicPr/>
      </xdr:nvPicPr>
      <xdr:blipFill>
        <a:blip r:embed="rId31"/>
        <a:stretch>
          <a:fillRect/>
        </a:stretch>
      </xdr:blipFill>
      <xdr:spPr>
        <a:xfrm>
          <a:off x="0" y="0"/>
          <a:ext cx="4876800" cy="10058400"/>
        </a:xfrm>
        <a:prstGeom prst="rect">
          <a:avLst/>
        </a:prstGeom>
      </xdr:spPr>
    </xdr:pic>
  </etc:cellImage>
  <etc:cellImage>
    <xdr:pic>
      <xdr:nvPicPr>
        <xdr:cNvPr id="98" name="ID_0F1DE5A9CB58470393679C901B35B782" descr="post_object_image_3280948902"/>
        <xdr:cNvPicPr/>
      </xdr:nvPicPr>
      <xdr:blipFill>
        <a:blip r:embed="rId32"/>
        <a:stretch>
          <a:fillRect/>
        </a:stretch>
      </xdr:blipFill>
      <xdr:spPr>
        <a:xfrm>
          <a:off x="0" y="0"/>
          <a:ext cx="7543800" cy="10058400"/>
        </a:xfrm>
        <a:prstGeom prst="rect">
          <a:avLst/>
        </a:prstGeom>
      </xdr:spPr>
    </xdr:pic>
  </etc:cellImage>
  <etc:cellImage>
    <xdr:pic>
      <xdr:nvPicPr>
        <xdr:cNvPr id="55" name="ID_2E66E38F17DA44ABBC3BD0069FE8BBFC" descr="post_object_image_2302320761"/>
        <xdr:cNvPicPr/>
      </xdr:nvPicPr>
      <xdr:blipFill>
        <a:blip r:embed="rId33"/>
        <a:stretch>
          <a:fillRect/>
        </a:stretch>
      </xdr:blipFill>
      <xdr:spPr>
        <a:xfrm>
          <a:off x="0" y="0"/>
          <a:ext cx="2463165" cy="3175635"/>
        </a:xfrm>
        <a:prstGeom prst="rect">
          <a:avLst/>
        </a:prstGeom>
      </xdr:spPr>
    </xdr:pic>
  </etc:cellImage>
  <etc:cellImage>
    <xdr:pic>
      <xdr:nvPicPr>
        <xdr:cNvPr id="29" name="ID_CD96BAD3188A4D628138C3A6600A943C" descr="post_object_image_3698494847"/>
        <xdr:cNvPicPr/>
      </xdr:nvPicPr>
      <xdr:blipFill>
        <a:blip r:embed="rId34"/>
        <a:stretch>
          <a:fillRect/>
        </a:stretch>
      </xdr:blipFill>
      <xdr:spPr>
        <a:xfrm>
          <a:off x="0" y="0"/>
          <a:ext cx="4876800" cy="10058400"/>
        </a:xfrm>
        <a:prstGeom prst="rect">
          <a:avLst/>
        </a:prstGeom>
      </xdr:spPr>
    </xdr:pic>
  </etc:cellImage>
  <etc:cellImage>
    <xdr:pic>
      <xdr:nvPicPr>
        <xdr:cNvPr id="100" name="ID_9E6228B4568548569F12F0A5760D1051" descr="post_object_image_474046217"/>
        <xdr:cNvPicPr/>
      </xdr:nvPicPr>
      <xdr:blipFill>
        <a:blip r:embed="rId35"/>
        <a:stretch>
          <a:fillRect/>
        </a:stretch>
      </xdr:blipFill>
      <xdr:spPr>
        <a:xfrm>
          <a:off x="0" y="0"/>
          <a:ext cx="7543800" cy="10058400"/>
        </a:xfrm>
        <a:prstGeom prst="rect">
          <a:avLst/>
        </a:prstGeom>
      </xdr:spPr>
    </xdr:pic>
  </etc:cellImage>
  <etc:cellImage>
    <xdr:pic>
      <xdr:nvPicPr>
        <xdr:cNvPr id="82" name="ID_976C45753FC049269C7623BABC03AEBB" descr="post_object_image_53806395"/>
        <xdr:cNvPicPr/>
      </xdr:nvPicPr>
      <xdr:blipFill>
        <a:blip r:embed="rId36"/>
        <a:stretch>
          <a:fillRect/>
        </a:stretch>
      </xdr:blipFill>
      <xdr:spPr>
        <a:xfrm>
          <a:off x="0" y="0"/>
          <a:ext cx="2540000" cy="2540000"/>
        </a:xfrm>
        <a:prstGeom prst="rect">
          <a:avLst/>
        </a:prstGeom>
      </xdr:spPr>
    </xdr:pic>
  </etc:cellImage>
  <etc:cellImage>
    <xdr:pic>
      <xdr:nvPicPr>
        <xdr:cNvPr id="33" name="ID_47C5A8C26C3840F38D223F9618193A04" descr="post_object_image_2765547744"/>
        <xdr:cNvPicPr/>
      </xdr:nvPicPr>
      <xdr:blipFill>
        <a:blip r:embed="rId37"/>
        <a:stretch>
          <a:fillRect/>
        </a:stretch>
      </xdr:blipFill>
      <xdr:spPr>
        <a:xfrm>
          <a:off x="0" y="0"/>
          <a:ext cx="3429000" cy="5248275"/>
        </a:xfrm>
        <a:prstGeom prst="rect">
          <a:avLst/>
        </a:prstGeom>
      </xdr:spPr>
    </xdr:pic>
  </etc:cellImage>
  <etc:cellImage>
    <xdr:pic>
      <xdr:nvPicPr>
        <xdr:cNvPr id="37" name="ID_D1C7A291808F4DFE9A3CAA70A80F9F32" descr="post_object_image_2110009261"/>
        <xdr:cNvPicPr/>
      </xdr:nvPicPr>
      <xdr:blipFill>
        <a:blip r:embed="rId38"/>
        <a:stretch>
          <a:fillRect/>
        </a:stretch>
      </xdr:blipFill>
      <xdr:spPr>
        <a:xfrm>
          <a:off x="0" y="0"/>
          <a:ext cx="3429000" cy="5248275"/>
        </a:xfrm>
        <a:prstGeom prst="rect">
          <a:avLst/>
        </a:prstGeom>
      </xdr:spPr>
    </xdr:pic>
  </etc:cellImage>
  <etc:cellImage>
    <xdr:pic>
      <xdr:nvPicPr>
        <xdr:cNvPr id="86" name="ID_80408085F5EF4FC5B00906E737B69843" descr="post_object_image_4004089613"/>
        <xdr:cNvPicPr/>
      </xdr:nvPicPr>
      <xdr:blipFill>
        <a:blip r:embed="rId39"/>
        <a:stretch>
          <a:fillRect/>
        </a:stretch>
      </xdr:blipFill>
      <xdr:spPr>
        <a:xfrm>
          <a:off x="0" y="0"/>
          <a:ext cx="2540000" cy="2540000"/>
        </a:xfrm>
        <a:prstGeom prst="rect">
          <a:avLst/>
        </a:prstGeom>
      </xdr:spPr>
    </xdr:pic>
  </etc:cellImage>
  <etc:cellImage>
    <xdr:pic>
      <xdr:nvPicPr>
        <xdr:cNvPr id="45" name="ID_66531E851C9E4559A7656667FEDEF0D6" descr="post_object_image_3766041673"/>
        <xdr:cNvPicPr/>
      </xdr:nvPicPr>
      <xdr:blipFill>
        <a:blip r:embed="rId40"/>
        <a:stretch>
          <a:fillRect/>
        </a:stretch>
      </xdr:blipFill>
      <xdr:spPr>
        <a:xfrm>
          <a:off x="0" y="0"/>
          <a:ext cx="2713355" cy="3263265"/>
        </a:xfrm>
        <a:prstGeom prst="rect">
          <a:avLst/>
        </a:prstGeom>
      </xdr:spPr>
    </xdr:pic>
  </etc:cellImage>
  <etc:cellImage>
    <xdr:pic>
      <xdr:nvPicPr>
        <xdr:cNvPr id="38" name="ID_C77A4EFB106F4B7282FFE5779D449F87" descr="post_object_image_123071386"/>
        <xdr:cNvPicPr/>
      </xdr:nvPicPr>
      <xdr:blipFill>
        <a:blip r:embed="rId41"/>
        <a:stretch>
          <a:fillRect/>
        </a:stretch>
      </xdr:blipFill>
      <xdr:spPr>
        <a:xfrm>
          <a:off x="0" y="0"/>
          <a:ext cx="3429000" cy="5248275"/>
        </a:xfrm>
        <a:prstGeom prst="rect">
          <a:avLst/>
        </a:prstGeom>
      </xdr:spPr>
    </xdr:pic>
  </etc:cellImage>
  <etc:cellImage>
    <xdr:pic>
      <xdr:nvPicPr>
        <xdr:cNvPr id="52" name="ID_8D23B859D17C4DDC918DF2E7C75534B0" descr="post_object_image_2076182550"/>
        <xdr:cNvPicPr/>
      </xdr:nvPicPr>
      <xdr:blipFill>
        <a:blip r:embed="rId42"/>
        <a:stretch>
          <a:fillRect/>
        </a:stretch>
      </xdr:blipFill>
      <xdr:spPr>
        <a:xfrm>
          <a:off x="0" y="0"/>
          <a:ext cx="3556000" cy="4882515"/>
        </a:xfrm>
        <a:prstGeom prst="rect">
          <a:avLst/>
        </a:prstGeom>
      </xdr:spPr>
    </xdr:pic>
  </etc:cellImage>
  <etc:cellImage>
    <xdr:pic>
      <xdr:nvPicPr>
        <xdr:cNvPr id="101" name="ID_AA93F2EE86EF4567BEB1390282DBE5CA" descr="post_object_image_695707840"/>
        <xdr:cNvPicPr/>
      </xdr:nvPicPr>
      <xdr:blipFill>
        <a:blip r:embed="rId43"/>
        <a:stretch>
          <a:fillRect/>
        </a:stretch>
      </xdr:blipFill>
      <xdr:spPr>
        <a:xfrm>
          <a:off x="0" y="0"/>
          <a:ext cx="7543800" cy="10058400"/>
        </a:xfrm>
        <a:prstGeom prst="rect">
          <a:avLst/>
        </a:prstGeom>
      </xdr:spPr>
    </xdr:pic>
  </etc:cellImage>
  <etc:cellImage>
    <xdr:pic>
      <xdr:nvPicPr>
        <xdr:cNvPr id="102" name="ID_C411B558A4454193B42CB584D06D9081" descr="post_object_image_3977688934"/>
        <xdr:cNvPicPr/>
      </xdr:nvPicPr>
      <xdr:blipFill>
        <a:blip r:embed="rId44"/>
        <a:stretch>
          <a:fillRect/>
        </a:stretch>
      </xdr:blipFill>
      <xdr:spPr>
        <a:xfrm>
          <a:off x="0" y="0"/>
          <a:ext cx="7543800" cy="10058400"/>
        </a:xfrm>
        <a:prstGeom prst="rect">
          <a:avLst/>
        </a:prstGeom>
      </xdr:spPr>
    </xdr:pic>
  </etc:cellImage>
  <etc:cellImage>
    <xdr:pic>
      <xdr:nvPicPr>
        <xdr:cNvPr id="54" name="ID_78A7B54B1D5141BA81C3337152EB1424" descr="post_object_image_4209311101"/>
        <xdr:cNvPicPr/>
      </xdr:nvPicPr>
      <xdr:blipFill>
        <a:blip r:embed="rId45"/>
        <a:stretch>
          <a:fillRect/>
        </a:stretch>
      </xdr:blipFill>
      <xdr:spPr>
        <a:xfrm>
          <a:off x="0" y="0"/>
          <a:ext cx="3556000" cy="8026400"/>
        </a:xfrm>
        <a:prstGeom prst="rect">
          <a:avLst/>
        </a:prstGeom>
      </xdr:spPr>
    </xdr:pic>
  </etc:cellImage>
  <etc:cellImage>
    <xdr:pic>
      <xdr:nvPicPr>
        <xdr:cNvPr id="103" name="ID_1336D86BEE69430E8033440D19AA87FF" descr="post_object_image_3094418277"/>
        <xdr:cNvPicPr/>
      </xdr:nvPicPr>
      <xdr:blipFill>
        <a:blip r:embed="rId46"/>
        <a:stretch>
          <a:fillRect/>
        </a:stretch>
      </xdr:blipFill>
      <xdr:spPr>
        <a:xfrm>
          <a:off x="0" y="0"/>
          <a:ext cx="7543800" cy="10058400"/>
        </a:xfrm>
        <a:prstGeom prst="rect">
          <a:avLst/>
        </a:prstGeom>
      </xdr:spPr>
    </xdr:pic>
  </etc:cellImage>
  <etc:cellImage>
    <xdr:pic>
      <xdr:nvPicPr>
        <xdr:cNvPr id="104" name="ID_85868639F5C54A41BE488BC436F931C1" descr="post_object_image_4271778699"/>
        <xdr:cNvPicPr/>
      </xdr:nvPicPr>
      <xdr:blipFill>
        <a:blip r:embed="rId47"/>
        <a:stretch>
          <a:fillRect/>
        </a:stretch>
      </xdr:blipFill>
      <xdr:spPr>
        <a:xfrm>
          <a:off x="0" y="0"/>
          <a:ext cx="7543800" cy="10058400"/>
        </a:xfrm>
        <a:prstGeom prst="rect">
          <a:avLst/>
        </a:prstGeom>
      </xdr:spPr>
    </xdr:pic>
  </etc:cellImage>
  <etc:cellImage>
    <xdr:pic>
      <xdr:nvPicPr>
        <xdr:cNvPr id="50" name="ID_FE8B40A97F1F4651A10B9D29A363289F" descr="post_object_image_2822382022"/>
        <xdr:cNvPicPr/>
      </xdr:nvPicPr>
      <xdr:blipFill>
        <a:blip r:embed="rId48"/>
        <a:stretch>
          <a:fillRect/>
        </a:stretch>
      </xdr:blipFill>
      <xdr:spPr>
        <a:xfrm>
          <a:off x="0" y="0"/>
          <a:ext cx="3556000" cy="4882515"/>
        </a:xfrm>
        <a:prstGeom prst="rect">
          <a:avLst/>
        </a:prstGeom>
      </xdr:spPr>
    </xdr:pic>
  </etc:cellImage>
  <etc:cellImage>
    <xdr:pic>
      <xdr:nvPicPr>
        <xdr:cNvPr id="108" name="ID_3099D2300F5D48CB85ECDD6F220B4497" descr="post_object_image_2405032325"/>
        <xdr:cNvPicPr/>
      </xdr:nvPicPr>
      <xdr:blipFill>
        <a:blip r:embed="rId49"/>
        <a:stretch>
          <a:fillRect/>
        </a:stretch>
      </xdr:blipFill>
      <xdr:spPr>
        <a:xfrm>
          <a:off x="0" y="0"/>
          <a:ext cx="3994150" cy="3924300"/>
        </a:xfrm>
        <a:prstGeom prst="rect">
          <a:avLst/>
        </a:prstGeom>
      </xdr:spPr>
    </xdr:pic>
  </etc:cellImage>
  <etc:cellImage>
    <xdr:pic>
      <xdr:nvPicPr>
        <xdr:cNvPr id="20" name="ID_80330628A5754D17BEB5827A2D4AED33" descr="post_object_image_628092407"/>
        <xdr:cNvPicPr/>
      </xdr:nvPicPr>
      <xdr:blipFill>
        <a:blip r:embed="rId50"/>
        <a:stretch>
          <a:fillRect/>
        </a:stretch>
      </xdr:blipFill>
      <xdr:spPr>
        <a:xfrm>
          <a:off x="0" y="0"/>
          <a:ext cx="2040890" cy="2721610"/>
        </a:xfrm>
        <a:prstGeom prst="rect">
          <a:avLst/>
        </a:prstGeom>
      </xdr:spPr>
    </xdr:pic>
  </etc:cellImage>
  <etc:cellImage>
    <xdr:pic>
      <xdr:nvPicPr>
        <xdr:cNvPr id="39" name="ID_D88B6D04BC9848D68A84A450E55E3824" descr="post_object_image_1536437047"/>
        <xdr:cNvPicPr/>
      </xdr:nvPicPr>
      <xdr:blipFill>
        <a:blip r:embed="rId51"/>
        <a:stretch>
          <a:fillRect/>
        </a:stretch>
      </xdr:blipFill>
      <xdr:spPr>
        <a:xfrm>
          <a:off x="0" y="0"/>
          <a:ext cx="3265805" cy="4354195"/>
        </a:xfrm>
        <a:prstGeom prst="rect">
          <a:avLst/>
        </a:prstGeom>
      </xdr:spPr>
    </xdr:pic>
  </etc:cellImage>
  <etc:cellImage>
    <xdr:pic>
      <xdr:nvPicPr>
        <xdr:cNvPr id="47" name="ID_C7F3ABD0BED54E8BB43BABE9D2BCD687" descr="post_object_image_3576772921"/>
        <xdr:cNvPicPr/>
      </xdr:nvPicPr>
      <xdr:blipFill>
        <a:blip r:embed="rId52"/>
        <a:stretch>
          <a:fillRect/>
        </a:stretch>
      </xdr:blipFill>
      <xdr:spPr>
        <a:xfrm>
          <a:off x="0" y="0"/>
          <a:ext cx="2612390" cy="3507740"/>
        </a:xfrm>
        <a:prstGeom prst="rect">
          <a:avLst/>
        </a:prstGeom>
      </xdr:spPr>
    </xdr:pic>
  </etc:cellImage>
  <etc:cellImage>
    <xdr:pic>
      <xdr:nvPicPr>
        <xdr:cNvPr id="60" name="ID_FB4B4398FB504A44BA4E956902F581B2" descr="post_object_image_3491853305"/>
        <xdr:cNvPicPr/>
      </xdr:nvPicPr>
      <xdr:blipFill>
        <a:blip r:embed="rId53"/>
        <a:stretch>
          <a:fillRect/>
        </a:stretch>
      </xdr:blipFill>
      <xdr:spPr>
        <a:xfrm>
          <a:off x="0" y="0"/>
          <a:ext cx="2917190" cy="2832735"/>
        </a:xfrm>
        <a:prstGeom prst="rect">
          <a:avLst/>
        </a:prstGeom>
      </xdr:spPr>
    </xdr:pic>
  </etc:cellImage>
  <etc:cellImage>
    <xdr:pic>
      <xdr:nvPicPr>
        <xdr:cNvPr id="62" name="ID_847F3441316B4F6E9F35BFFCE70FD4F4" descr="post_object_image_1405543714"/>
        <xdr:cNvPicPr/>
      </xdr:nvPicPr>
      <xdr:blipFill>
        <a:blip r:embed="rId54"/>
        <a:stretch>
          <a:fillRect/>
        </a:stretch>
      </xdr:blipFill>
      <xdr:spPr>
        <a:xfrm>
          <a:off x="0" y="0"/>
          <a:ext cx="2626360" cy="3053715"/>
        </a:xfrm>
        <a:prstGeom prst="rect">
          <a:avLst/>
        </a:prstGeom>
      </xdr:spPr>
    </xdr:pic>
  </etc:cellImage>
  <etc:cellImage>
    <xdr:pic>
      <xdr:nvPicPr>
        <xdr:cNvPr id="71" name="ID_EB337A26BEE444A689AC287E1B0BE2CB" descr="post_object_image_239707951"/>
        <xdr:cNvPicPr/>
      </xdr:nvPicPr>
      <xdr:blipFill>
        <a:blip r:embed="rId55"/>
        <a:stretch>
          <a:fillRect/>
        </a:stretch>
      </xdr:blipFill>
      <xdr:spPr>
        <a:xfrm>
          <a:off x="0" y="0"/>
          <a:ext cx="2540000" cy="2540000"/>
        </a:xfrm>
        <a:prstGeom prst="rect">
          <a:avLst/>
        </a:prstGeom>
      </xdr:spPr>
    </xdr:pic>
  </etc:cellImage>
  <etc:cellImage>
    <xdr:pic>
      <xdr:nvPicPr>
        <xdr:cNvPr id="74" name="ID_A8BAD82B1A8B47499DCD23052E14C82A" descr="post_object_image_43180629"/>
        <xdr:cNvPicPr/>
      </xdr:nvPicPr>
      <xdr:blipFill>
        <a:blip r:embed="rId56"/>
        <a:stretch>
          <a:fillRect/>
        </a:stretch>
      </xdr:blipFill>
      <xdr:spPr>
        <a:xfrm>
          <a:off x="0" y="0"/>
          <a:ext cx="2540000" cy="2540000"/>
        </a:xfrm>
        <a:prstGeom prst="rect">
          <a:avLst/>
        </a:prstGeom>
      </xdr:spPr>
    </xdr:pic>
  </etc:cellImage>
  <etc:cellImage>
    <xdr:pic>
      <xdr:nvPicPr>
        <xdr:cNvPr id="76" name="ID_3E98462EBCC34A129C9313A119250894" descr="post_object_image_1396275974"/>
        <xdr:cNvPicPr/>
      </xdr:nvPicPr>
      <xdr:blipFill>
        <a:blip r:embed="rId57"/>
        <a:stretch>
          <a:fillRect/>
        </a:stretch>
      </xdr:blipFill>
      <xdr:spPr>
        <a:xfrm>
          <a:off x="0" y="0"/>
          <a:ext cx="2540000" cy="2540000"/>
        </a:xfrm>
        <a:prstGeom prst="rect">
          <a:avLst/>
        </a:prstGeom>
      </xdr:spPr>
    </xdr:pic>
  </etc:cellImage>
  <etc:cellImage>
    <xdr:pic>
      <xdr:nvPicPr>
        <xdr:cNvPr id="85" name="ID_8DA2C45B1CA74859BC80AAC7289CEACC" descr="post_object_image_45299914"/>
        <xdr:cNvPicPr/>
      </xdr:nvPicPr>
      <xdr:blipFill>
        <a:blip r:embed="rId58"/>
        <a:stretch>
          <a:fillRect/>
        </a:stretch>
      </xdr:blipFill>
      <xdr:spPr>
        <a:xfrm>
          <a:off x="0" y="0"/>
          <a:ext cx="2540000" cy="2540000"/>
        </a:xfrm>
        <a:prstGeom prst="rect">
          <a:avLst/>
        </a:prstGeom>
      </xdr:spPr>
    </xdr:pic>
  </etc:cellImage>
  <etc:cellImage>
    <xdr:pic>
      <xdr:nvPicPr>
        <xdr:cNvPr id="88" name="ID_C1FA6FC88DDD484B953B2EF7A5462EC7" descr="post_object_image_672795155"/>
        <xdr:cNvPicPr/>
      </xdr:nvPicPr>
      <xdr:blipFill>
        <a:blip r:embed="rId59"/>
        <a:stretch>
          <a:fillRect/>
        </a:stretch>
      </xdr:blipFill>
      <xdr:spPr>
        <a:xfrm>
          <a:off x="0" y="0"/>
          <a:ext cx="2540000" cy="2540000"/>
        </a:xfrm>
        <a:prstGeom prst="rect">
          <a:avLst/>
        </a:prstGeom>
      </xdr:spPr>
    </xdr:pic>
  </etc:cellImage>
  <etc:cellImage>
    <xdr:pic>
      <xdr:nvPicPr>
        <xdr:cNvPr id="43" name="ID_D8D2FB5C21384C6BB63D9ED97DE9F4BC" descr="post_object_image_2803530034"/>
        <xdr:cNvPicPr/>
      </xdr:nvPicPr>
      <xdr:blipFill>
        <a:blip r:embed="rId60"/>
        <a:srcRect/>
        <a:stretch>
          <a:fillRect/>
        </a:stretch>
      </xdr:blipFill>
      <xdr:spPr>
        <a:xfrm>
          <a:off x="0" y="0"/>
          <a:ext cx="2540000" cy="2540000"/>
        </a:xfrm>
        <a:prstGeom prst="rect">
          <a:avLst/>
        </a:prstGeom>
        <a:noFill/>
        <a:ln w="9525" cap="flat" cmpd="sng">
          <a:noFill/>
          <a:prstDash val="solid"/>
          <a:miter/>
        </a:ln>
        <a:effectLst/>
      </xdr:spPr>
    </xdr:pic>
  </etc:cellImage>
  <etc:cellImage>
    <xdr:pic>
      <xdr:nvPicPr>
        <xdr:cNvPr id="8" name="ID_7C7383E6B11E458D9BF9DEB26DF54F9F" descr="post_object_image_1483694505"/>
        <xdr:cNvPicPr/>
      </xdr:nvPicPr>
      <xdr:blipFill>
        <a:blip r:embed="rId61"/>
        <a:srcRect/>
        <a:stretch>
          <a:fillRect/>
        </a:stretch>
      </xdr:blipFill>
      <xdr:spPr>
        <a:xfrm>
          <a:off x="0" y="0"/>
          <a:ext cx="3810000" cy="3810000"/>
        </a:xfrm>
        <a:prstGeom prst="rect">
          <a:avLst/>
        </a:prstGeom>
        <a:noFill/>
        <a:ln w="9525" cap="flat" cmpd="sng">
          <a:noFill/>
          <a:prstDash val="solid"/>
          <a:miter/>
        </a:ln>
        <a:effectLst/>
      </xdr:spPr>
    </xdr:pic>
  </etc:cellImage>
  <etc:cellImage>
    <xdr:pic>
      <xdr:nvPicPr>
        <xdr:cNvPr id="9" name="ID_6756165AA3DE45DBBBDAF9A36045F8FE" descr="post_object_image_999263470"/>
        <xdr:cNvPicPr/>
      </xdr:nvPicPr>
      <xdr:blipFill>
        <a:blip r:embed="rId62"/>
        <a:srcRect/>
        <a:stretch>
          <a:fillRect/>
        </a:stretch>
      </xdr:blipFill>
      <xdr:spPr>
        <a:xfrm>
          <a:off x="0" y="0"/>
          <a:ext cx="2540000" cy="2540000"/>
        </a:xfrm>
        <a:prstGeom prst="rect">
          <a:avLst/>
        </a:prstGeom>
        <a:noFill/>
        <a:ln w="9525" cap="flat" cmpd="sng">
          <a:noFill/>
          <a:prstDash val="solid"/>
          <a:miter/>
        </a:ln>
        <a:effectLst/>
      </xdr:spPr>
    </xdr:pic>
  </etc:cellImage>
  <etc:cellImage>
    <xdr:pic>
      <xdr:nvPicPr>
        <xdr:cNvPr id="42" name="ID_68EF904EA3D440388B789EDA1FDACD9E" descr="core_image_url__exec_download_2694323713"/>
        <xdr:cNvPicPr/>
      </xdr:nvPicPr>
      <xdr:blipFill>
        <a:blip r:embed="rId63"/>
        <a:stretch>
          <a:fillRect/>
        </a:stretch>
      </xdr:blipFill>
      <xdr:spPr>
        <a:xfrm>
          <a:off x="0" y="0"/>
          <a:ext cx="10058400" cy="10058400"/>
        </a:xfrm>
        <a:prstGeom prst="rect">
          <a:avLst/>
        </a:prstGeom>
      </xdr:spPr>
    </xdr:pic>
  </etc:cellImage>
  <etc:cellImage>
    <xdr:pic>
      <xdr:nvPicPr>
        <xdr:cNvPr id="75" name="ID_7DB3007591FA49DAA7597F0A5FA8F2DE" descr="core_image_url__exec_download_3094990061"/>
        <xdr:cNvPicPr/>
      </xdr:nvPicPr>
      <xdr:blipFill>
        <a:blip r:embed="rId64"/>
        <a:srcRect/>
        <a:stretch>
          <a:fillRect/>
        </a:stretch>
      </xdr:blipFill>
      <xdr:spPr>
        <a:xfrm>
          <a:off x="0" y="0"/>
          <a:ext cx="7620000" cy="7620000"/>
        </a:xfrm>
        <a:prstGeom prst="rect">
          <a:avLst/>
        </a:prstGeom>
        <a:noFill/>
        <a:ln w="9525" cap="flat" cmpd="sng">
          <a:noFill/>
          <a:prstDash val="solid"/>
          <a:miter/>
        </a:ln>
        <a:effectLst/>
      </xdr:spPr>
    </xdr:pic>
  </etc:cellImage>
  <etc:cellImage>
    <xdr:pic>
      <xdr:nvPicPr>
        <xdr:cNvPr id="126" name="ID_34F2B14EB8C14B24B713B71DE3B9600D" descr="core_image_url__exec_download_717236303"/>
        <xdr:cNvPicPr/>
      </xdr:nvPicPr>
      <xdr:blipFill>
        <a:blip r:embed="rId65"/>
        <a:srcRect/>
        <a:stretch>
          <a:fillRect/>
        </a:stretch>
      </xdr:blipFill>
      <xdr:spPr>
        <a:xfrm>
          <a:off x="0" y="0"/>
          <a:ext cx="7543800" cy="10058400"/>
        </a:xfrm>
        <a:prstGeom prst="rect">
          <a:avLst/>
        </a:prstGeom>
        <a:noFill/>
        <a:ln w="9525" cap="flat" cmpd="sng">
          <a:noFill/>
          <a:prstDash val="solid"/>
          <a:miter/>
        </a:ln>
        <a:effectLst/>
      </xdr:spPr>
    </xdr:pic>
  </etc:cellImage>
  <etc:cellImage>
    <xdr:pic>
      <xdr:nvPicPr>
        <xdr:cNvPr id="89" name="ID_0DD3EB25D0684CA28BBD8F38C1DBFB48" descr="post_object_image_801929696"/>
        <xdr:cNvPicPr/>
      </xdr:nvPicPr>
      <xdr:blipFill>
        <a:blip r:embed="rId66"/>
        <a:srcRect/>
        <a:stretch>
          <a:fillRect/>
        </a:stretch>
      </xdr:blipFill>
      <xdr:spPr>
        <a:xfrm>
          <a:off x="0" y="0"/>
          <a:ext cx="2857500" cy="3810000"/>
        </a:xfrm>
        <a:prstGeom prst="rect">
          <a:avLst/>
        </a:prstGeom>
        <a:noFill/>
        <a:ln w="9525" cap="flat" cmpd="sng">
          <a:noFill/>
          <a:prstDash val="solid"/>
          <a:miter/>
        </a:ln>
        <a:effectLst/>
      </xdr:spPr>
    </xdr:pic>
  </etc:cellImage>
  <etc:cellImage>
    <xdr:pic>
      <xdr:nvPicPr>
        <xdr:cNvPr id="10" name="ID_D0D413CB019E400BBDCA260CDC97BA9B" descr="post_object_image_3082662915"/>
        <xdr:cNvPicPr/>
      </xdr:nvPicPr>
      <xdr:blipFill>
        <a:blip r:embed="rId67"/>
        <a:srcRect/>
        <a:stretch>
          <a:fillRect/>
        </a:stretch>
      </xdr:blipFill>
      <xdr:spPr>
        <a:xfrm>
          <a:off x="0" y="0"/>
          <a:ext cx="9144000" cy="4189730"/>
        </a:xfrm>
        <a:prstGeom prst="rect">
          <a:avLst/>
        </a:prstGeom>
        <a:noFill/>
        <a:ln w="9525" cap="flat" cmpd="sng">
          <a:noFill/>
          <a:prstDash val="solid"/>
          <a:miter/>
        </a:ln>
        <a:effectLst/>
      </xdr:spPr>
    </xdr:pic>
  </etc:cellImage>
  <etc:cellImage>
    <xdr:pic>
      <xdr:nvPicPr>
        <xdr:cNvPr id="11" name="ID_C77ED1C08A424FA099F40A1418B372C1" descr="post_object_image_4089459069"/>
        <xdr:cNvPicPr/>
      </xdr:nvPicPr>
      <xdr:blipFill>
        <a:blip r:embed="rId68"/>
        <a:srcRect/>
        <a:stretch>
          <a:fillRect/>
        </a:stretch>
      </xdr:blipFill>
      <xdr:spPr>
        <a:xfrm>
          <a:off x="0" y="0"/>
          <a:ext cx="2540000" cy="2540000"/>
        </a:xfrm>
        <a:prstGeom prst="rect">
          <a:avLst/>
        </a:prstGeom>
        <a:noFill/>
        <a:ln w="9525" cap="flat" cmpd="sng">
          <a:noFill/>
          <a:prstDash val="solid"/>
          <a:miter/>
        </a:ln>
        <a:effectLst/>
      </xdr:spPr>
    </xdr:pic>
  </etc:cellImage>
  <etc:cellImage>
    <xdr:pic>
      <xdr:nvPicPr>
        <xdr:cNvPr id="12" name="ID_70080022D36540D7B79423EFBADB0878" descr="core_image_url__exec_download_3733744427"/>
        <xdr:cNvPicPr/>
      </xdr:nvPicPr>
      <xdr:blipFill>
        <a:blip r:embed="rId69"/>
        <a:stretch>
          <a:fillRect/>
        </a:stretch>
      </xdr:blipFill>
      <xdr:spPr>
        <a:xfrm>
          <a:off x="0" y="0"/>
          <a:ext cx="4381500" cy="4381500"/>
        </a:xfrm>
        <a:prstGeom prst="rect">
          <a:avLst/>
        </a:prstGeom>
      </xdr:spPr>
    </xdr:pic>
  </etc:cellImage>
  <etc:cellImage>
    <xdr:pic>
      <xdr:nvPicPr>
        <xdr:cNvPr id="13" name="ID_3432DBF0EC3B488AB7C81FB1016EF903" descr="core_image_url__exec_download_1860992176"/>
        <xdr:cNvPicPr/>
      </xdr:nvPicPr>
      <xdr:blipFill>
        <a:blip r:embed="rId70"/>
        <a:srcRect/>
        <a:stretch>
          <a:fillRect/>
        </a:stretch>
      </xdr:blipFill>
      <xdr:spPr>
        <a:xfrm>
          <a:off x="0" y="0"/>
          <a:ext cx="7620000" cy="7620000"/>
        </a:xfrm>
        <a:prstGeom prst="rect">
          <a:avLst/>
        </a:prstGeom>
        <a:noFill/>
        <a:ln w="9525" cap="flat" cmpd="sng">
          <a:noFill/>
          <a:prstDash val="solid"/>
          <a:miter/>
        </a:ln>
        <a:effectLst/>
      </xdr:spPr>
    </xdr:pic>
  </etc:cellImage>
  <etc:cellImage>
    <xdr:pic>
      <xdr:nvPicPr>
        <xdr:cNvPr id="17" name="ID_79EC9B1D80994B2CAE8E01245EF0872A" descr="core_image_url__exec_download_1576704847"/>
        <xdr:cNvPicPr/>
      </xdr:nvPicPr>
      <xdr:blipFill>
        <a:blip r:embed="rId71"/>
        <a:stretch>
          <a:fillRect/>
        </a:stretch>
      </xdr:blipFill>
      <xdr:spPr>
        <a:xfrm>
          <a:off x="0" y="0"/>
          <a:ext cx="10058400" cy="10058400"/>
        </a:xfrm>
        <a:prstGeom prst="rect">
          <a:avLst/>
        </a:prstGeom>
      </xdr:spPr>
    </xdr:pic>
  </etc:cellImage>
  <etc:cellImage>
    <xdr:pic>
      <xdr:nvPicPr>
        <xdr:cNvPr id="19" name="ID_0ED42F8A9D874F4798E454525A10C302" descr="post_object_image_548274913"/>
        <xdr:cNvPicPr/>
      </xdr:nvPicPr>
      <xdr:blipFill>
        <a:blip r:embed="rId72"/>
        <a:srcRect/>
        <a:stretch>
          <a:fillRect/>
        </a:stretch>
      </xdr:blipFill>
      <xdr:spPr>
        <a:xfrm>
          <a:off x="0" y="0"/>
          <a:ext cx="381000" cy="381000"/>
        </a:xfrm>
        <a:prstGeom prst="rect">
          <a:avLst/>
        </a:prstGeom>
        <a:noFill/>
        <a:ln w="9525" cap="flat" cmpd="sng">
          <a:noFill/>
          <a:prstDash val="solid"/>
          <a:miter/>
        </a:ln>
        <a:effectLst/>
      </xdr:spPr>
    </xdr:pic>
  </etc:cellImage>
  <etc:cellImage>
    <xdr:pic>
      <xdr:nvPicPr>
        <xdr:cNvPr id="23" name="ID_B250FBFC9602499BA73632903EEAD13D" descr="post_object_image_1888054896"/>
        <xdr:cNvPicPr/>
      </xdr:nvPicPr>
      <xdr:blipFill>
        <a:blip r:embed="rId73"/>
        <a:srcRect/>
        <a:stretch>
          <a:fillRect/>
        </a:stretch>
      </xdr:blipFill>
      <xdr:spPr>
        <a:xfrm>
          <a:off x="0" y="0"/>
          <a:ext cx="381000" cy="381000"/>
        </a:xfrm>
        <a:prstGeom prst="rect">
          <a:avLst/>
        </a:prstGeom>
        <a:noFill/>
        <a:ln w="9525" cap="flat" cmpd="sng">
          <a:noFill/>
          <a:prstDash val="solid"/>
          <a:miter/>
        </a:ln>
        <a:effectLst/>
      </xdr:spPr>
    </xdr:pic>
  </etc:cellImage>
  <etc:cellImage>
    <xdr:pic>
      <xdr:nvPicPr>
        <xdr:cNvPr id="22" name="ID_EDDE70F014C54C569928878DE2B81CBE" descr="core_image_url__exec_download_2562314069"/>
        <xdr:cNvPicPr/>
      </xdr:nvPicPr>
      <xdr:blipFill>
        <a:blip r:embed="rId74"/>
        <a:stretch>
          <a:fillRect/>
        </a:stretch>
      </xdr:blipFill>
      <xdr:spPr>
        <a:xfrm>
          <a:off x="0" y="0"/>
          <a:ext cx="7620000" cy="7620000"/>
        </a:xfrm>
        <a:prstGeom prst="rect">
          <a:avLst/>
        </a:prstGeom>
      </xdr:spPr>
    </xdr:pic>
  </etc:cellImage>
  <etc:cellImage>
    <xdr:pic>
      <xdr:nvPicPr>
        <xdr:cNvPr id="24" name="ID_823E5B899C9A4AB59D2D2090EC3A9D67" descr="post_object_image_845461499"/>
        <xdr:cNvPicPr/>
      </xdr:nvPicPr>
      <xdr:blipFill>
        <a:blip r:embed="rId75"/>
        <a:srcRect/>
        <a:stretch>
          <a:fillRect/>
        </a:stretch>
      </xdr:blipFill>
      <xdr:spPr>
        <a:xfrm>
          <a:off x="0" y="0"/>
          <a:ext cx="3810000" cy="3810000"/>
        </a:xfrm>
        <a:prstGeom prst="rect">
          <a:avLst/>
        </a:prstGeom>
        <a:noFill/>
        <a:ln w="9525" cap="flat" cmpd="sng">
          <a:noFill/>
          <a:prstDash val="solid"/>
          <a:miter/>
        </a:ln>
        <a:effectLst/>
      </xdr:spPr>
    </xdr:pic>
  </etc:cellImage>
  <etc:cellImage>
    <xdr:pic>
      <xdr:nvPicPr>
        <xdr:cNvPr id="65" name="ID_E7E4B94460F44608B6C450191131E9B2" descr="post_object_image_597826425"/>
        <xdr:cNvPicPr/>
      </xdr:nvPicPr>
      <xdr:blipFill>
        <a:blip r:embed="rId76"/>
        <a:srcRect/>
        <a:stretch>
          <a:fillRect/>
        </a:stretch>
      </xdr:blipFill>
      <xdr:spPr>
        <a:xfrm>
          <a:off x="0" y="0"/>
          <a:ext cx="2540000" cy="2540000"/>
        </a:xfrm>
        <a:prstGeom prst="rect">
          <a:avLst/>
        </a:prstGeom>
        <a:noFill/>
        <a:ln w="9525" cap="flat" cmpd="sng">
          <a:noFill/>
          <a:prstDash val="solid"/>
          <a:miter/>
        </a:ln>
        <a:effectLst/>
      </xdr:spPr>
    </xdr:pic>
  </etc:cellImage>
  <etc:cellImage>
    <xdr:pic>
      <xdr:nvPicPr>
        <xdr:cNvPr id="131" name="ID_E7745BF79D7345779D7E8A3ED6E1344D" descr="post_object_image_166149381"/>
        <xdr:cNvPicPr/>
      </xdr:nvPicPr>
      <xdr:blipFill>
        <a:blip r:embed="rId77"/>
        <a:srcRect/>
        <a:stretch>
          <a:fillRect/>
        </a:stretch>
      </xdr:blipFill>
      <xdr:spPr>
        <a:xfrm>
          <a:off x="0" y="0"/>
          <a:ext cx="9144000" cy="4241800"/>
        </a:xfrm>
        <a:prstGeom prst="rect">
          <a:avLst/>
        </a:prstGeom>
        <a:noFill/>
        <a:ln w="9525" cap="flat" cmpd="sng">
          <a:noFill/>
          <a:prstDash val="solid"/>
          <a:miter/>
        </a:ln>
        <a:effectLst/>
      </xdr:spPr>
    </xdr:pic>
  </etc:cellImage>
  <etc:cellImage>
    <xdr:pic>
      <xdr:nvPicPr>
        <xdr:cNvPr id="26" name="ID_6DF3DDDFAC58420CA28243FEBA9359A3" descr="post_object_image_871876667"/>
        <xdr:cNvPicPr/>
      </xdr:nvPicPr>
      <xdr:blipFill>
        <a:blip r:embed="rId78"/>
        <a:srcRect/>
        <a:stretch>
          <a:fillRect/>
        </a:stretch>
      </xdr:blipFill>
      <xdr:spPr>
        <a:xfrm>
          <a:off x="0" y="0"/>
          <a:ext cx="5553075" cy="4343400"/>
        </a:xfrm>
        <a:prstGeom prst="rect">
          <a:avLst/>
        </a:prstGeom>
        <a:noFill/>
        <a:ln w="9525" cap="flat" cmpd="sng">
          <a:noFill/>
          <a:prstDash val="solid"/>
          <a:miter/>
        </a:ln>
        <a:effectLst/>
      </xdr:spPr>
    </xdr:pic>
  </etc:cellImage>
  <etc:cellImage>
    <xdr:pic>
      <xdr:nvPicPr>
        <xdr:cNvPr id="95" name="ID_21AACAF3E4724363B11129A1C152D975" descr="core_image_url__exec_download_2646510604"/>
        <xdr:cNvPicPr/>
      </xdr:nvPicPr>
      <xdr:blipFill>
        <a:blip r:embed="rId79"/>
        <a:srcRect/>
        <a:stretch>
          <a:fillRect/>
        </a:stretch>
      </xdr:blipFill>
      <xdr:spPr>
        <a:xfrm>
          <a:off x="0" y="0"/>
          <a:ext cx="10058400" cy="10058400"/>
        </a:xfrm>
        <a:prstGeom prst="rect">
          <a:avLst/>
        </a:prstGeom>
        <a:noFill/>
        <a:ln w="9525" cap="flat" cmpd="sng">
          <a:noFill/>
          <a:prstDash val="solid"/>
          <a:miter/>
        </a:ln>
        <a:effectLst/>
      </xdr:spPr>
    </xdr:pic>
  </etc:cellImage>
  <etc:cellImage>
    <xdr:pic>
      <xdr:nvPicPr>
        <xdr:cNvPr id="68" name="ID_F693FB326ABE4D92999460C0DF1A0757" descr="post_object_image_3704819105"/>
        <xdr:cNvPicPr/>
      </xdr:nvPicPr>
      <xdr:blipFill>
        <a:blip r:embed="rId80"/>
        <a:srcRect/>
        <a:stretch>
          <a:fillRect/>
        </a:stretch>
      </xdr:blipFill>
      <xdr:spPr>
        <a:xfrm>
          <a:off x="0" y="0"/>
          <a:ext cx="3810000" cy="5076825"/>
        </a:xfrm>
        <a:prstGeom prst="rect">
          <a:avLst/>
        </a:prstGeom>
        <a:noFill/>
        <a:ln w="9525" cap="flat" cmpd="sng">
          <a:noFill/>
          <a:prstDash val="solid"/>
          <a:miter/>
        </a:ln>
        <a:effectLst/>
      </xdr:spPr>
    </xdr:pic>
  </etc:cellImage>
  <etc:cellImage>
    <xdr:pic>
      <xdr:nvPicPr>
        <xdr:cNvPr id="135" name="ID_375315E952A545AC8E15829ACBEB81C5" descr="post_object_image_201145710"/>
        <xdr:cNvPicPr/>
      </xdr:nvPicPr>
      <xdr:blipFill>
        <a:blip r:embed="rId81"/>
        <a:srcRect/>
        <a:stretch>
          <a:fillRect/>
        </a:stretch>
      </xdr:blipFill>
      <xdr:spPr>
        <a:xfrm>
          <a:off x="0" y="0"/>
          <a:ext cx="3429000" cy="7534275"/>
        </a:xfrm>
        <a:prstGeom prst="rect">
          <a:avLst/>
        </a:prstGeom>
        <a:noFill/>
        <a:ln w="9525" cap="flat" cmpd="sng">
          <a:noFill/>
          <a:prstDash val="solid"/>
          <a:miter/>
        </a:ln>
        <a:effectLst/>
      </xdr:spPr>
    </xdr:pic>
  </etc:cellImage>
  <etc:cellImage>
    <xdr:pic>
      <xdr:nvPicPr>
        <xdr:cNvPr id="63" name="ID_E7CE8CB4577045588553C21C0C7916FD" descr="core_image_url__exec_download_1327642189"/>
        <xdr:cNvPicPr/>
      </xdr:nvPicPr>
      <xdr:blipFill>
        <a:blip r:embed="rId82"/>
        <a:stretch>
          <a:fillRect/>
        </a:stretch>
      </xdr:blipFill>
      <xdr:spPr>
        <a:xfrm>
          <a:off x="0" y="0"/>
          <a:ext cx="10058400" cy="10058400"/>
        </a:xfrm>
        <a:prstGeom prst="rect">
          <a:avLst/>
        </a:prstGeom>
      </xdr:spPr>
    </xdr:pic>
  </etc:cellImage>
  <etc:cellImage>
    <xdr:pic>
      <xdr:nvPicPr>
        <xdr:cNvPr id="105" name="ID_775B576A925648E79D97643C497E4A57" descr="post_object_image_1413578032"/>
        <xdr:cNvPicPr/>
      </xdr:nvPicPr>
      <xdr:blipFill>
        <a:blip r:embed="rId83"/>
        <a:srcRect/>
        <a:stretch>
          <a:fillRect/>
        </a:stretch>
      </xdr:blipFill>
      <xdr:spPr>
        <a:xfrm>
          <a:off x="0" y="0"/>
          <a:ext cx="9144000" cy="4474210"/>
        </a:xfrm>
        <a:prstGeom prst="rect">
          <a:avLst/>
        </a:prstGeom>
        <a:noFill/>
        <a:ln w="9525" cap="flat" cmpd="sng">
          <a:noFill/>
          <a:prstDash val="solid"/>
          <a:miter/>
        </a:ln>
        <a:effectLst/>
      </xdr:spPr>
    </xdr:pic>
  </etc:cellImage>
  <etc:cellImage>
    <xdr:pic>
      <xdr:nvPicPr>
        <xdr:cNvPr id="30" name="ID_13134E0D3460437B8FE2330423D83E24" descr="post_object_image_2655087918"/>
        <xdr:cNvPicPr/>
      </xdr:nvPicPr>
      <xdr:blipFill>
        <a:blip r:embed="rId84"/>
        <a:srcRect/>
        <a:stretch>
          <a:fillRect/>
        </a:stretch>
      </xdr:blipFill>
      <xdr:spPr>
        <a:xfrm>
          <a:off x="0" y="0"/>
          <a:ext cx="4743450" cy="4495800"/>
        </a:xfrm>
        <a:prstGeom prst="rect">
          <a:avLst/>
        </a:prstGeom>
        <a:noFill/>
        <a:ln w="9525" cap="flat" cmpd="sng">
          <a:noFill/>
          <a:prstDash val="solid"/>
          <a:miter/>
        </a:ln>
        <a:effectLst/>
      </xdr:spPr>
    </xdr:pic>
  </etc:cellImage>
  <etc:cellImage>
    <xdr:pic>
      <xdr:nvPicPr>
        <xdr:cNvPr id="34" name="ID_59DF680742804BA78F136BF7633E904D" descr="core_image_url__exec_download_1537585622"/>
        <xdr:cNvPicPr/>
      </xdr:nvPicPr>
      <xdr:blipFill>
        <a:blip r:embed="rId85"/>
        <a:srcRect/>
        <a:stretch>
          <a:fillRect/>
        </a:stretch>
      </xdr:blipFill>
      <xdr:spPr>
        <a:xfrm>
          <a:off x="0" y="0"/>
          <a:ext cx="7543800" cy="10058400"/>
        </a:xfrm>
        <a:prstGeom prst="rect">
          <a:avLst/>
        </a:prstGeom>
        <a:noFill/>
        <a:ln w="9525" cap="flat" cmpd="sng">
          <a:noFill/>
          <a:prstDash val="solid"/>
          <a:miter/>
        </a:ln>
        <a:effectLst/>
      </xdr:spPr>
    </xdr:pic>
  </etc:cellImage>
  <etc:cellImage>
    <xdr:pic>
      <xdr:nvPicPr>
        <xdr:cNvPr id="124" name="ID_DB8DBDD15F0540798A026B1F748FF6B2" descr="core_image_url__exec_download_2446588216"/>
        <xdr:cNvPicPr/>
      </xdr:nvPicPr>
      <xdr:blipFill>
        <a:blip r:embed="rId86"/>
        <a:srcRect/>
        <a:stretch>
          <a:fillRect/>
        </a:stretch>
      </xdr:blipFill>
      <xdr:spPr>
        <a:xfrm>
          <a:off x="0" y="0"/>
          <a:ext cx="7620000" cy="7620000"/>
        </a:xfrm>
        <a:prstGeom prst="rect">
          <a:avLst/>
        </a:prstGeom>
        <a:noFill/>
        <a:ln w="9525" cap="flat" cmpd="sng">
          <a:noFill/>
          <a:prstDash val="solid"/>
          <a:miter/>
        </a:ln>
        <a:effectLst/>
      </xdr:spPr>
    </xdr:pic>
  </etc:cellImage>
  <etc:cellImage>
    <xdr:pic>
      <xdr:nvPicPr>
        <xdr:cNvPr id="35" name="ID_0C41ACD18F594B7C83FD7B73C8AA73E3" descr="post_object_image_901466721"/>
        <xdr:cNvPicPr/>
      </xdr:nvPicPr>
      <xdr:blipFill>
        <a:blip r:embed="rId87"/>
        <a:srcRect/>
        <a:stretch>
          <a:fillRect/>
        </a:stretch>
      </xdr:blipFill>
      <xdr:spPr>
        <a:xfrm>
          <a:off x="0" y="0"/>
          <a:ext cx="3429000" cy="7658100"/>
        </a:xfrm>
        <a:prstGeom prst="rect">
          <a:avLst/>
        </a:prstGeom>
        <a:noFill/>
        <a:ln w="9525" cap="flat" cmpd="sng">
          <a:noFill/>
          <a:prstDash val="solid"/>
          <a:miter/>
        </a:ln>
        <a:effectLst/>
      </xdr:spPr>
    </xdr:pic>
  </etc:cellImage>
  <etc:cellImage>
    <xdr:pic>
      <xdr:nvPicPr>
        <xdr:cNvPr id="69" name="ID_90BA640DA78A485B9F3AA1E8E49CC29C" descr="post_object_image_1644596356"/>
        <xdr:cNvPicPr/>
      </xdr:nvPicPr>
      <xdr:blipFill>
        <a:blip r:embed="rId88"/>
        <a:srcRect/>
        <a:stretch>
          <a:fillRect/>
        </a:stretch>
      </xdr:blipFill>
      <xdr:spPr>
        <a:xfrm>
          <a:off x="0" y="0"/>
          <a:ext cx="3276600" cy="4352925"/>
        </a:xfrm>
        <a:prstGeom prst="rect">
          <a:avLst/>
        </a:prstGeom>
        <a:noFill/>
        <a:ln w="9525" cap="flat" cmpd="sng">
          <a:noFill/>
          <a:prstDash val="solid"/>
          <a:miter/>
        </a:ln>
        <a:effectLst/>
      </xdr:spPr>
    </xdr:pic>
  </etc:cellImage>
  <etc:cellImage>
    <xdr:pic>
      <xdr:nvPicPr>
        <xdr:cNvPr id="40" name="ID_53F608C74CD84F98B108C1648C735046" descr="post_object_image_66019293"/>
        <xdr:cNvPicPr/>
      </xdr:nvPicPr>
      <xdr:blipFill>
        <a:blip r:embed="rId89"/>
        <a:srcRect/>
        <a:stretch>
          <a:fillRect/>
        </a:stretch>
      </xdr:blipFill>
      <xdr:spPr>
        <a:xfrm>
          <a:off x="0" y="0"/>
          <a:ext cx="3429000" cy="7534275"/>
        </a:xfrm>
        <a:prstGeom prst="rect">
          <a:avLst/>
        </a:prstGeom>
        <a:noFill/>
        <a:ln w="9525" cap="flat" cmpd="sng">
          <a:noFill/>
          <a:prstDash val="solid"/>
          <a:miter/>
        </a:ln>
        <a:effectLst/>
      </xdr:spPr>
    </xdr:pic>
  </etc:cellImage>
  <etc:cellImage>
    <xdr:pic>
      <xdr:nvPicPr>
        <xdr:cNvPr id="99" name="ID_23A367B974804307AB35CFD2ADFB706B" descr="post_object_image_498226545"/>
        <xdr:cNvPicPr/>
      </xdr:nvPicPr>
      <xdr:blipFill>
        <a:blip r:embed="rId90"/>
        <a:srcRect/>
        <a:stretch>
          <a:fillRect/>
        </a:stretch>
      </xdr:blipFill>
      <xdr:spPr>
        <a:xfrm>
          <a:off x="0" y="0"/>
          <a:ext cx="3133725" cy="3146425"/>
        </a:xfrm>
        <a:prstGeom prst="rect">
          <a:avLst/>
        </a:prstGeom>
        <a:noFill/>
        <a:ln w="9525" cap="flat" cmpd="sng">
          <a:noFill/>
          <a:prstDash val="solid"/>
          <a:miter/>
        </a:ln>
        <a:effectLst/>
      </xdr:spPr>
    </xdr:pic>
  </etc:cellImage>
  <etc:cellImage>
    <xdr:pic>
      <xdr:nvPicPr>
        <xdr:cNvPr id="41" name="ID_5AAEE3A44D1E4D6CA267B058D6FCB5CD" descr="post_object_image_1043479637"/>
        <xdr:cNvPicPr/>
      </xdr:nvPicPr>
      <xdr:blipFill>
        <a:blip r:embed="rId91"/>
        <a:srcRect/>
        <a:stretch>
          <a:fillRect/>
        </a:stretch>
      </xdr:blipFill>
      <xdr:spPr>
        <a:xfrm>
          <a:off x="0" y="0"/>
          <a:ext cx="4591050" cy="4552950"/>
        </a:xfrm>
        <a:prstGeom prst="rect">
          <a:avLst/>
        </a:prstGeom>
        <a:noFill/>
        <a:ln w="9525" cap="flat" cmpd="sng">
          <a:noFill/>
          <a:prstDash val="solid"/>
          <a:miter/>
        </a:ln>
        <a:effectLst/>
      </xdr:spPr>
    </xdr:pic>
  </etc:cellImage>
  <etc:cellImage>
    <xdr:pic>
      <xdr:nvPicPr>
        <xdr:cNvPr id="49" name="ID_4D03CDA7E37345299113BF342CA7F117" descr="post_object_image_1711879456"/>
        <xdr:cNvPicPr/>
      </xdr:nvPicPr>
      <xdr:blipFill>
        <a:blip r:embed="rId92"/>
        <a:srcRect/>
        <a:stretch>
          <a:fillRect/>
        </a:stretch>
      </xdr:blipFill>
      <xdr:spPr>
        <a:xfrm>
          <a:off x="0" y="0"/>
          <a:ext cx="3743325" cy="8115300"/>
        </a:xfrm>
        <a:prstGeom prst="rect">
          <a:avLst/>
        </a:prstGeom>
        <a:noFill/>
        <a:ln w="9525" cap="flat" cmpd="sng">
          <a:noFill/>
          <a:prstDash val="solid"/>
          <a:miter/>
        </a:ln>
        <a:effectLst/>
      </xdr:spPr>
    </xdr:pic>
  </etc:cellImage>
  <etc:cellImage>
    <xdr:pic>
      <xdr:nvPicPr>
        <xdr:cNvPr id="53" name="ID_A7128A9AE3244D908394DB2D9F8C2B7E" descr="post_object_image_1682234996"/>
        <xdr:cNvPicPr/>
      </xdr:nvPicPr>
      <xdr:blipFill>
        <a:blip r:embed="rId93"/>
        <a:srcRect/>
        <a:stretch>
          <a:fillRect/>
        </a:stretch>
      </xdr:blipFill>
      <xdr:spPr>
        <a:xfrm>
          <a:off x="0" y="0"/>
          <a:ext cx="2381250" cy="1905000"/>
        </a:xfrm>
        <a:prstGeom prst="rect">
          <a:avLst/>
        </a:prstGeom>
        <a:noFill/>
        <a:ln w="9525" cap="flat" cmpd="sng">
          <a:noFill/>
          <a:prstDash val="solid"/>
          <a:miter/>
        </a:ln>
        <a:effectLst/>
      </xdr:spPr>
    </xdr:pic>
  </etc:cellImage>
  <etc:cellImage>
    <xdr:pic>
      <xdr:nvPicPr>
        <xdr:cNvPr id="141" name="ID_A29DAF6AC55342AABB55F0F61A2C498D" descr="post_object_image_1011189066"/>
        <xdr:cNvPicPr/>
      </xdr:nvPicPr>
      <xdr:blipFill>
        <a:blip r:embed="rId94"/>
        <a:srcRect/>
        <a:stretch>
          <a:fillRect/>
        </a:stretch>
      </xdr:blipFill>
      <xdr:spPr>
        <a:xfrm>
          <a:off x="0" y="0"/>
          <a:ext cx="2540000" cy="2540000"/>
        </a:xfrm>
        <a:prstGeom prst="rect">
          <a:avLst/>
        </a:prstGeom>
        <a:noFill/>
        <a:ln w="9525" cap="flat" cmpd="sng">
          <a:noFill/>
          <a:prstDash val="solid"/>
          <a:miter/>
        </a:ln>
        <a:effectLst/>
      </xdr:spPr>
    </xdr:pic>
  </etc:cellImage>
  <etc:cellImage>
    <xdr:pic>
      <xdr:nvPicPr>
        <xdr:cNvPr id="56" name="ID_18D0C54F9B2444CEA1D3C479ED919868" descr="post_object_image_3996738682"/>
        <xdr:cNvPicPr/>
      </xdr:nvPicPr>
      <xdr:blipFill>
        <a:blip r:embed="rId95"/>
        <a:srcRect/>
        <a:stretch>
          <a:fillRect/>
        </a:stretch>
      </xdr:blipFill>
      <xdr:spPr>
        <a:xfrm>
          <a:off x="0" y="0"/>
          <a:ext cx="381000" cy="381000"/>
        </a:xfrm>
        <a:prstGeom prst="rect">
          <a:avLst/>
        </a:prstGeom>
        <a:noFill/>
        <a:ln w="9525" cap="flat" cmpd="sng">
          <a:noFill/>
          <a:prstDash val="solid"/>
          <a:miter/>
        </a:ln>
        <a:effectLst/>
      </xdr:spPr>
    </xdr:pic>
  </etc:cellImage>
  <etc:cellImage>
    <xdr:pic>
      <xdr:nvPicPr>
        <xdr:cNvPr id="57" name="ID_E5935E1FBC5D4824A5AFA0A1D4AEEC1F" descr="post_object_image_3097519953"/>
        <xdr:cNvPicPr/>
      </xdr:nvPicPr>
      <xdr:blipFill>
        <a:blip r:embed="rId96"/>
        <a:srcRect/>
        <a:stretch>
          <a:fillRect/>
        </a:stretch>
      </xdr:blipFill>
      <xdr:spPr>
        <a:xfrm>
          <a:off x="0" y="0"/>
          <a:ext cx="2540000" cy="2540000"/>
        </a:xfrm>
        <a:prstGeom prst="rect">
          <a:avLst/>
        </a:prstGeom>
        <a:noFill/>
        <a:ln w="9525" cap="flat" cmpd="sng">
          <a:noFill/>
          <a:prstDash val="solid"/>
          <a:miter/>
        </a:ln>
        <a:effectLst/>
      </xdr:spPr>
    </xdr:pic>
  </etc:cellImage>
  <etc:cellImage>
    <xdr:pic>
      <xdr:nvPicPr>
        <xdr:cNvPr id="119" name="ID_074428F1492346208703AF4432753D76" descr="post_object_image_1181748899"/>
        <xdr:cNvPicPr/>
      </xdr:nvPicPr>
      <xdr:blipFill>
        <a:blip r:embed="rId97"/>
        <a:srcRect/>
        <a:stretch>
          <a:fillRect/>
        </a:stretch>
      </xdr:blipFill>
      <xdr:spPr>
        <a:xfrm>
          <a:off x="0" y="0"/>
          <a:ext cx="2540000" cy="2540000"/>
        </a:xfrm>
        <a:prstGeom prst="rect">
          <a:avLst/>
        </a:prstGeom>
        <a:noFill/>
        <a:ln w="9525" cap="flat" cmpd="sng">
          <a:noFill/>
          <a:prstDash val="solid"/>
          <a:miter/>
        </a:ln>
        <a:effectLst/>
      </xdr:spPr>
    </xdr:pic>
  </etc:cellImage>
  <etc:cellImage>
    <xdr:pic>
      <xdr:nvPicPr>
        <xdr:cNvPr id="90" name="ID_EC934ECB37E14810AC550382A013323C" descr="post_object_image_3992997524"/>
        <xdr:cNvPicPr/>
      </xdr:nvPicPr>
      <xdr:blipFill>
        <a:blip r:embed="rId98"/>
        <a:stretch>
          <a:fillRect/>
        </a:stretch>
      </xdr:blipFill>
      <xdr:spPr>
        <a:xfrm>
          <a:off x="0" y="0"/>
          <a:ext cx="4095750" cy="6972300"/>
        </a:xfrm>
        <a:prstGeom prst="rect">
          <a:avLst/>
        </a:prstGeom>
      </xdr:spPr>
    </xdr:pic>
  </etc:cellImage>
  <etc:cellImage>
    <xdr:pic>
      <xdr:nvPicPr>
        <xdr:cNvPr id="121" name="ID_64F000410B194920B93A03C36A6CB280" descr="post_object_image_4120019470"/>
        <xdr:cNvPicPr/>
      </xdr:nvPicPr>
      <xdr:blipFill>
        <a:blip r:embed="rId99"/>
        <a:srcRect/>
        <a:stretch>
          <a:fillRect/>
        </a:stretch>
      </xdr:blipFill>
      <xdr:spPr>
        <a:xfrm>
          <a:off x="0" y="0"/>
          <a:ext cx="4572000" cy="6096000"/>
        </a:xfrm>
        <a:prstGeom prst="rect">
          <a:avLst/>
        </a:prstGeom>
        <a:noFill/>
        <a:ln w="9525" cap="flat" cmpd="sng">
          <a:noFill/>
          <a:prstDash val="solid"/>
          <a:miter/>
        </a:ln>
        <a:effectLst/>
      </xdr:spPr>
    </xdr:pic>
  </etc:cellImage>
  <etc:cellImage>
    <xdr:pic>
      <xdr:nvPicPr>
        <xdr:cNvPr id="58" name="ID_8F5C950FBAAC466BA6B6737F2CE8DACE" descr="post_object_image_4182260215"/>
        <xdr:cNvPicPr/>
      </xdr:nvPicPr>
      <xdr:blipFill>
        <a:blip r:embed="rId100"/>
        <a:srcRect/>
        <a:stretch>
          <a:fillRect/>
        </a:stretch>
      </xdr:blipFill>
      <xdr:spPr>
        <a:xfrm>
          <a:off x="0" y="0"/>
          <a:ext cx="2381250" cy="3175000"/>
        </a:xfrm>
        <a:prstGeom prst="rect">
          <a:avLst/>
        </a:prstGeom>
        <a:noFill/>
        <a:ln w="9525" cap="flat" cmpd="sng">
          <a:noFill/>
          <a:prstDash val="solid"/>
          <a:miter/>
        </a:ln>
        <a:effectLst/>
      </xdr:spPr>
    </xdr:pic>
  </etc:cellImage>
  <etc:cellImage>
    <xdr:pic>
      <xdr:nvPicPr>
        <xdr:cNvPr id="59" name="ID_9C0EECDFD3994BF6AF3769C59E7FCE1A" descr="post_object_image_1744603489"/>
        <xdr:cNvPicPr/>
      </xdr:nvPicPr>
      <xdr:blipFill>
        <a:blip r:embed="rId101"/>
        <a:srcRect/>
        <a:stretch>
          <a:fillRect/>
        </a:stretch>
      </xdr:blipFill>
      <xdr:spPr>
        <a:xfrm>
          <a:off x="0" y="0"/>
          <a:ext cx="381000" cy="381000"/>
        </a:xfrm>
        <a:prstGeom prst="rect">
          <a:avLst/>
        </a:prstGeom>
        <a:noFill/>
        <a:ln w="9525" cap="flat" cmpd="sng">
          <a:noFill/>
          <a:prstDash val="solid"/>
          <a:miter/>
        </a:ln>
        <a:effectLst/>
      </xdr:spPr>
    </xdr:pic>
  </etc:cellImage>
  <etc:cellImage>
    <xdr:pic>
      <xdr:nvPicPr>
        <xdr:cNvPr id="61" name="ID_8ACC28A9553B4562849E7106814C58AE" descr="post_object_image_831802404"/>
        <xdr:cNvPicPr/>
      </xdr:nvPicPr>
      <xdr:blipFill>
        <a:blip r:embed="rId102"/>
        <a:srcRect/>
        <a:stretch>
          <a:fillRect/>
        </a:stretch>
      </xdr:blipFill>
      <xdr:spPr>
        <a:xfrm>
          <a:off x="0" y="0"/>
          <a:ext cx="3810000" cy="3778250"/>
        </a:xfrm>
        <a:prstGeom prst="rect">
          <a:avLst/>
        </a:prstGeom>
        <a:noFill/>
        <a:ln w="9525" cap="flat" cmpd="sng">
          <a:noFill/>
          <a:prstDash val="solid"/>
          <a:miter/>
        </a:ln>
        <a:effectLst/>
      </xdr:spPr>
    </xdr:pic>
  </etc:cellImage>
  <etc:cellImage>
    <xdr:pic>
      <xdr:nvPicPr>
        <xdr:cNvPr id="144" name="ID_DE806A0CF9A9429CB8C06505387D53B4" descr="post_object_image_228857724"/>
        <xdr:cNvPicPr/>
      </xdr:nvPicPr>
      <xdr:blipFill>
        <a:blip r:embed="rId103"/>
        <a:srcRect/>
        <a:stretch>
          <a:fillRect/>
        </a:stretch>
      </xdr:blipFill>
      <xdr:spPr>
        <a:xfrm>
          <a:off x="0" y="0"/>
          <a:ext cx="3810000" cy="3810000"/>
        </a:xfrm>
        <a:prstGeom prst="rect">
          <a:avLst/>
        </a:prstGeom>
        <a:noFill/>
        <a:ln w="9525" cap="flat" cmpd="sng">
          <a:noFill/>
          <a:prstDash val="solid"/>
          <a:miter/>
        </a:ln>
        <a:effectLst/>
      </xdr:spPr>
    </xdr:pic>
  </etc:cellImage>
  <etc:cellImage>
    <xdr:pic>
      <xdr:nvPicPr>
        <xdr:cNvPr id="150" name="ID_8951F3F2E09D41DC93CB801D42AC30F4" descr="post_object_image_908478293"/>
        <xdr:cNvPicPr/>
      </xdr:nvPicPr>
      <xdr:blipFill>
        <a:blip r:embed="rId104"/>
        <a:srcRect/>
        <a:stretch>
          <a:fillRect/>
        </a:stretch>
      </xdr:blipFill>
      <xdr:spPr>
        <a:xfrm>
          <a:off x="0" y="0"/>
          <a:ext cx="2540000" cy="2540000"/>
        </a:xfrm>
        <a:prstGeom prst="rect">
          <a:avLst/>
        </a:prstGeom>
        <a:noFill/>
        <a:ln w="9525" cap="flat" cmpd="sng">
          <a:noFill/>
          <a:prstDash val="solid"/>
          <a:miter/>
        </a:ln>
        <a:effectLst/>
      </xdr:spPr>
    </xdr:pic>
  </etc:cellImage>
  <etc:cellImage>
    <xdr:pic>
      <xdr:nvPicPr>
        <xdr:cNvPr id="64" name="ID_7399DAB55B2B46E9A3E00E0CFC168D2D" descr="post_object_image_475341988"/>
        <xdr:cNvPicPr/>
      </xdr:nvPicPr>
      <xdr:blipFill>
        <a:blip r:embed="rId105"/>
        <a:srcRect/>
        <a:stretch>
          <a:fillRect/>
        </a:stretch>
      </xdr:blipFill>
      <xdr:spPr>
        <a:xfrm>
          <a:off x="0" y="0"/>
          <a:ext cx="3810000" cy="3810000"/>
        </a:xfrm>
        <a:prstGeom prst="rect">
          <a:avLst/>
        </a:prstGeom>
        <a:noFill/>
        <a:ln w="9525" cap="flat" cmpd="sng">
          <a:noFill/>
          <a:prstDash val="solid"/>
          <a:miter/>
        </a:ln>
        <a:effectLst/>
      </xdr:spPr>
    </xdr:pic>
  </etc:cellImage>
  <etc:cellImage>
    <xdr:pic>
      <xdr:nvPicPr>
        <xdr:cNvPr id="66" name="ID_A6A9FEC9E0D94F29B1A0E83AD3B307A2" descr="post_object_image_2180583766"/>
        <xdr:cNvPicPr/>
      </xdr:nvPicPr>
      <xdr:blipFill>
        <a:blip r:embed="rId106"/>
        <a:srcRect/>
        <a:stretch>
          <a:fillRect/>
        </a:stretch>
      </xdr:blipFill>
      <xdr:spPr>
        <a:xfrm>
          <a:off x="0" y="0"/>
          <a:ext cx="2381250" cy="3175000"/>
        </a:xfrm>
        <a:prstGeom prst="rect">
          <a:avLst/>
        </a:prstGeom>
        <a:noFill/>
        <a:ln w="9525" cap="flat" cmpd="sng">
          <a:noFill/>
          <a:prstDash val="solid"/>
          <a:miter/>
        </a:ln>
        <a:effectLst/>
      </xdr:spPr>
    </xdr:pic>
  </etc:cellImage>
  <etc:cellImage>
    <xdr:pic>
      <xdr:nvPicPr>
        <xdr:cNvPr id="67" name="ID_72A2048F049C46DDB9D25055E949856F" descr="post_object_image_3751842338"/>
        <xdr:cNvPicPr/>
      </xdr:nvPicPr>
      <xdr:blipFill>
        <a:blip r:embed="rId107"/>
        <a:srcRect/>
        <a:stretch>
          <a:fillRect/>
        </a:stretch>
      </xdr:blipFill>
      <xdr:spPr>
        <a:xfrm>
          <a:off x="0" y="0"/>
          <a:ext cx="3429000" cy="7534275"/>
        </a:xfrm>
        <a:prstGeom prst="rect">
          <a:avLst/>
        </a:prstGeom>
        <a:noFill/>
        <a:ln w="9525" cap="flat" cmpd="sng">
          <a:noFill/>
          <a:prstDash val="solid"/>
          <a:miter/>
        </a:ln>
        <a:effectLst/>
      </xdr:spPr>
    </xdr:pic>
  </etc:cellImage>
  <etc:cellImage>
    <xdr:pic>
      <xdr:nvPicPr>
        <xdr:cNvPr id="158" name="ID_7332D662605A4ECFB330A780209EEB79" descr="post_object_image_1247358032"/>
        <xdr:cNvPicPr/>
      </xdr:nvPicPr>
      <xdr:blipFill>
        <a:blip r:embed="rId108"/>
        <a:stretch>
          <a:fillRect/>
        </a:stretch>
      </xdr:blipFill>
      <xdr:spPr>
        <a:xfrm>
          <a:off x="0" y="0"/>
          <a:ext cx="4095750" cy="5464175"/>
        </a:xfrm>
        <a:prstGeom prst="rect">
          <a:avLst/>
        </a:prstGeom>
      </xdr:spPr>
    </xdr:pic>
  </etc:cellImage>
  <etc:cellImage>
    <xdr:pic>
      <xdr:nvPicPr>
        <xdr:cNvPr id="127" name="ID_9D39E7AC59B14FB1B05998192BF6C808" descr="post_object_image_2648140730"/>
        <xdr:cNvPicPr/>
      </xdr:nvPicPr>
      <xdr:blipFill>
        <a:blip r:embed="rId109"/>
        <a:srcRect/>
        <a:stretch>
          <a:fillRect/>
        </a:stretch>
      </xdr:blipFill>
      <xdr:spPr>
        <a:xfrm>
          <a:off x="0" y="0"/>
          <a:ext cx="4114800" cy="4133850"/>
        </a:xfrm>
        <a:prstGeom prst="rect">
          <a:avLst/>
        </a:prstGeom>
        <a:noFill/>
        <a:ln w="9525" cap="flat" cmpd="sng">
          <a:noFill/>
          <a:prstDash val="solid"/>
          <a:miter/>
        </a:ln>
        <a:effectLst/>
      </xdr:spPr>
    </xdr:pic>
  </etc:cellImage>
  <etc:cellImage>
    <xdr:pic>
      <xdr:nvPicPr>
        <xdr:cNvPr id="143" name="ID_C4853D576C4F474EAD53C94E8A4B4C5D" descr="post_object_image_457418434"/>
        <xdr:cNvPicPr/>
      </xdr:nvPicPr>
      <xdr:blipFill>
        <a:blip r:embed="rId110"/>
        <a:stretch>
          <a:fillRect/>
        </a:stretch>
      </xdr:blipFill>
      <xdr:spPr>
        <a:xfrm>
          <a:off x="0" y="0"/>
          <a:ext cx="4095750" cy="6972300"/>
        </a:xfrm>
        <a:prstGeom prst="rect">
          <a:avLst/>
        </a:prstGeom>
      </xdr:spPr>
    </xdr:pic>
  </etc:cellImage>
  <etc:cellImage>
    <xdr:pic>
      <xdr:nvPicPr>
        <xdr:cNvPr id="70" name="ID_2D13B1282DD1474CB176CE7399ED9A4C" descr="post_object_image_1639836206"/>
        <xdr:cNvPicPr/>
      </xdr:nvPicPr>
      <xdr:blipFill>
        <a:blip r:embed="rId111"/>
        <a:srcRect/>
        <a:stretch>
          <a:fillRect/>
        </a:stretch>
      </xdr:blipFill>
      <xdr:spPr>
        <a:xfrm>
          <a:off x="0" y="0"/>
          <a:ext cx="3429000" cy="7534275"/>
        </a:xfrm>
        <a:prstGeom prst="rect">
          <a:avLst/>
        </a:prstGeom>
        <a:noFill/>
        <a:ln w="9525" cap="flat" cmpd="sng">
          <a:noFill/>
          <a:prstDash val="solid"/>
          <a:miter/>
        </a:ln>
        <a:effectLst/>
      </xdr:spPr>
    </xdr:pic>
  </etc:cellImage>
  <etc:cellImage>
    <xdr:pic>
      <xdr:nvPicPr>
        <xdr:cNvPr id="94" name="ID_6A0A08407BC0438F96ABE9F692E63AE0" descr="post_object_image_22984999"/>
        <xdr:cNvPicPr/>
      </xdr:nvPicPr>
      <xdr:blipFill>
        <a:blip r:embed="rId112"/>
        <a:srcRect/>
        <a:stretch>
          <a:fillRect/>
        </a:stretch>
      </xdr:blipFill>
      <xdr:spPr>
        <a:xfrm>
          <a:off x="0" y="0"/>
          <a:ext cx="3429000" cy="7534275"/>
        </a:xfrm>
        <a:prstGeom prst="rect">
          <a:avLst/>
        </a:prstGeom>
        <a:noFill/>
        <a:ln w="9525" cap="flat" cmpd="sng">
          <a:noFill/>
          <a:prstDash val="solid"/>
          <a:miter/>
        </a:ln>
        <a:effectLst/>
      </xdr:spPr>
    </xdr:pic>
  </etc:cellImage>
  <etc:cellImage>
    <xdr:pic>
      <xdr:nvPicPr>
        <xdr:cNvPr id="72" name="ID_62AEB775861B48CC9E65F17404385712" descr="post_object_image_2799591589"/>
        <xdr:cNvPicPr/>
      </xdr:nvPicPr>
      <xdr:blipFill>
        <a:blip r:embed="rId113"/>
        <a:stretch>
          <a:fillRect/>
        </a:stretch>
      </xdr:blipFill>
      <xdr:spPr>
        <a:xfrm>
          <a:off x="0" y="0"/>
          <a:ext cx="4095750" cy="5464175"/>
        </a:xfrm>
        <a:prstGeom prst="rect">
          <a:avLst/>
        </a:prstGeom>
      </xdr:spPr>
    </xdr:pic>
  </etc:cellImage>
  <etc:cellImage>
    <xdr:pic>
      <xdr:nvPicPr>
        <xdr:cNvPr id="73" name="ID_5EC2E77B37704B9A84DB68BEBEC7D0B6" descr="post_object_image_857447015"/>
        <xdr:cNvPicPr/>
      </xdr:nvPicPr>
      <xdr:blipFill>
        <a:blip r:embed="rId114"/>
        <a:srcRect/>
        <a:stretch>
          <a:fillRect/>
        </a:stretch>
      </xdr:blipFill>
      <xdr:spPr>
        <a:xfrm>
          <a:off x="0" y="0"/>
          <a:ext cx="3429000" cy="7534275"/>
        </a:xfrm>
        <a:prstGeom prst="rect">
          <a:avLst/>
        </a:prstGeom>
        <a:noFill/>
        <a:ln w="9525" cap="flat" cmpd="sng">
          <a:noFill/>
          <a:prstDash val="solid"/>
          <a:miter/>
        </a:ln>
        <a:effectLst/>
      </xdr:spPr>
    </xdr:pic>
  </etc:cellImage>
  <etc:cellImage>
    <xdr:pic>
      <xdr:nvPicPr>
        <xdr:cNvPr id="84" name="ID_BF0A6544C01848BCA80AE6F11824ED1F" descr="post_object_image_3972001830"/>
        <xdr:cNvPicPr/>
      </xdr:nvPicPr>
      <xdr:blipFill>
        <a:blip r:embed="rId115"/>
        <a:srcRect/>
        <a:stretch>
          <a:fillRect/>
        </a:stretch>
      </xdr:blipFill>
      <xdr:spPr>
        <a:xfrm>
          <a:off x="0" y="0"/>
          <a:ext cx="2527300" cy="2527300"/>
        </a:xfrm>
        <a:prstGeom prst="rect">
          <a:avLst/>
        </a:prstGeom>
        <a:noFill/>
        <a:ln w="9525" cap="flat" cmpd="sng">
          <a:noFill/>
          <a:prstDash val="solid"/>
          <a:miter/>
        </a:ln>
        <a:effectLst/>
      </xdr:spPr>
    </xdr:pic>
  </etc:cellImage>
  <etc:cellImage>
    <xdr:pic>
      <xdr:nvPicPr>
        <xdr:cNvPr id="91" name="ID_68C5942BF63D44A39BF4837D95509ED9" descr="post_object_image_3371464892"/>
        <xdr:cNvPicPr/>
      </xdr:nvPicPr>
      <xdr:blipFill>
        <a:blip r:embed="rId116"/>
        <a:stretch>
          <a:fillRect/>
        </a:stretch>
      </xdr:blipFill>
      <xdr:spPr>
        <a:xfrm>
          <a:off x="0" y="0"/>
          <a:ext cx="4095750" cy="5464175"/>
        </a:xfrm>
        <a:prstGeom prst="rect">
          <a:avLst/>
        </a:prstGeom>
      </xdr:spPr>
    </xdr:pic>
  </etc:cellImage>
  <etc:cellImage>
    <xdr:pic>
      <xdr:nvPicPr>
        <xdr:cNvPr id="92" name="ID_B0F29DD5B5334E80B5B79B9C15EEA057" descr="post_object_image_1974551610"/>
        <xdr:cNvPicPr/>
      </xdr:nvPicPr>
      <xdr:blipFill>
        <a:blip r:embed="rId117"/>
        <a:srcRect/>
        <a:stretch>
          <a:fillRect/>
        </a:stretch>
      </xdr:blipFill>
      <xdr:spPr>
        <a:xfrm>
          <a:off x="0" y="0"/>
          <a:ext cx="3429000" cy="7534275"/>
        </a:xfrm>
        <a:prstGeom prst="rect">
          <a:avLst/>
        </a:prstGeom>
        <a:noFill/>
        <a:ln w="9525" cap="flat" cmpd="sng">
          <a:noFill/>
          <a:prstDash val="solid"/>
          <a:miter/>
        </a:ln>
        <a:effectLst/>
      </xdr:spPr>
    </xdr:pic>
  </etc:cellImage>
  <etc:cellImage>
    <xdr:pic>
      <xdr:nvPicPr>
        <xdr:cNvPr id="93" name="ID_79129296D1C8485F9B21F193A195827F" descr="post_object_image_635572388"/>
        <xdr:cNvPicPr/>
      </xdr:nvPicPr>
      <xdr:blipFill>
        <a:blip r:embed="rId118"/>
        <a:srcRect/>
        <a:stretch>
          <a:fillRect/>
        </a:stretch>
      </xdr:blipFill>
      <xdr:spPr>
        <a:xfrm>
          <a:off x="0" y="0"/>
          <a:ext cx="3429000" cy="7534275"/>
        </a:xfrm>
        <a:prstGeom prst="rect">
          <a:avLst/>
        </a:prstGeom>
        <a:noFill/>
        <a:ln w="9525" cap="flat" cmpd="sng">
          <a:noFill/>
          <a:prstDash val="solid"/>
          <a:miter/>
        </a:ln>
        <a:effectLst/>
      </xdr:spPr>
    </xdr:pic>
  </etc:cellImage>
  <etc:cellImage>
    <xdr:pic>
      <xdr:nvPicPr>
        <xdr:cNvPr id="106" name="ID_32B93470DDE84E2A89C2C664E2FFABD7" descr="post_object_image_295789722"/>
        <xdr:cNvPicPr/>
      </xdr:nvPicPr>
      <xdr:blipFill>
        <a:blip r:embed="rId119"/>
        <a:stretch>
          <a:fillRect/>
        </a:stretch>
      </xdr:blipFill>
      <xdr:spPr>
        <a:xfrm>
          <a:off x="0" y="0"/>
          <a:ext cx="4095750" cy="5464175"/>
        </a:xfrm>
        <a:prstGeom prst="rect">
          <a:avLst/>
        </a:prstGeom>
      </xdr:spPr>
    </xdr:pic>
  </etc:cellImage>
  <etc:cellImage>
    <xdr:pic>
      <xdr:nvPicPr>
        <xdr:cNvPr id="111" name="ID_A0382A85A409424BB517772A791C40ED" descr="post_object_image_1796917371"/>
        <xdr:cNvPicPr/>
      </xdr:nvPicPr>
      <xdr:blipFill>
        <a:blip r:embed="rId120"/>
        <a:stretch>
          <a:fillRect/>
        </a:stretch>
      </xdr:blipFill>
      <xdr:spPr>
        <a:xfrm>
          <a:off x="0" y="0"/>
          <a:ext cx="4095750" cy="6972300"/>
        </a:xfrm>
        <a:prstGeom prst="rect">
          <a:avLst/>
        </a:prstGeom>
      </xdr:spPr>
    </xdr:pic>
  </etc:cellImage>
  <etc:cellImage>
    <xdr:pic>
      <xdr:nvPicPr>
        <xdr:cNvPr id="109" name="ID_7D34579AB13745AEAF8474B37A777C30" descr="post_object_image_1069926683"/>
        <xdr:cNvPicPr/>
      </xdr:nvPicPr>
      <xdr:blipFill>
        <a:blip r:embed="rId121"/>
        <a:srcRect/>
        <a:stretch>
          <a:fillRect/>
        </a:stretch>
      </xdr:blipFill>
      <xdr:spPr>
        <a:xfrm>
          <a:off x="0" y="0"/>
          <a:ext cx="9144000" cy="4739640"/>
        </a:xfrm>
        <a:prstGeom prst="rect">
          <a:avLst/>
        </a:prstGeom>
        <a:noFill/>
        <a:ln w="9525" cap="flat" cmpd="sng">
          <a:noFill/>
          <a:prstDash val="solid"/>
          <a:miter/>
        </a:ln>
        <a:effectLst/>
      </xdr:spPr>
    </xdr:pic>
  </etc:cellImage>
  <etc:cellImage>
    <xdr:pic>
      <xdr:nvPicPr>
        <xdr:cNvPr id="115" name="ID_C94A15D68B4947ECA0DFA94571C75A12" descr="post_object_image_2360754078"/>
        <xdr:cNvPicPr/>
      </xdr:nvPicPr>
      <xdr:blipFill>
        <a:blip r:embed="rId122"/>
        <a:stretch>
          <a:fillRect/>
        </a:stretch>
      </xdr:blipFill>
      <xdr:spPr>
        <a:xfrm>
          <a:off x="0" y="0"/>
          <a:ext cx="4095750" cy="6972300"/>
        </a:xfrm>
        <a:prstGeom prst="rect">
          <a:avLst/>
        </a:prstGeom>
      </xdr:spPr>
    </xdr:pic>
  </etc:cellImage>
  <etc:cellImage>
    <xdr:pic>
      <xdr:nvPicPr>
        <xdr:cNvPr id="110" name="ID_64A31BFD1A824F27B03BD6D7A4B2F111" descr="post_object_image_4271290799"/>
        <xdr:cNvPicPr/>
      </xdr:nvPicPr>
      <xdr:blipFill>
        <a:blip r:embed="rId123"/>
        <a:srcRect/>
        <a:stretch>
          <a:fillRect/>
        </a:stretch>
      </xdr:blipFill>
      <xdr:spPr>
        <a:xfrm>
          <a:off x="0" y="0"/>
          <a:ext cx="6096000" cy="6096000"/>
        </a:xfrm>
        <a:prstGeom prst="rect">
          <a:avLst/>
        </a:prstGeom>
        <a:noFill/>
        <a:ln w="9525" cap="flat" cmpd="sng">
          <a:noFill/>
          <a:prstDash val="solid"/>
          <a:miter/>
        </a:ln>
        <a:effectLst/>
      </xdr:spPr>
    </xdr:pic>
  </etc:cellImage>
  <etc:cellImage>
    <xdr:pic>
      <xdr:nvPicPr>
        <xdr:cNvPr id="130" name="ID_9D5F5CAAC31A439196BCB7EB02CA46E6" descr="post_object_image_630169375"/>
        <xdr:cNvPicPr/>
      </xdr:nvPicPr>
      <xdr:blipFill>
        <a:blip r:embed="rId124"/>
        <a:srcRect/>
        <a:stretch>
          <a:fillRect/>
        </a:stretch>
      </xdr:blipFill>
      <xdr:spPr>
        <a:xfrm>
          <a:off x="0" y="0"/>
          <a:ext cx="3429000" cy="7534275"/>
        </a:xfrm>
        <a:prstGeom prst="rect">
          <a:avLst/>
        </a:prstGeom>
        <a:noFill/>
        <a:ln w="9525" cap="flat" cmpd="sng">
          <a:noFill/>
          <a:prstDash val="solid"/>
          <a:miter/>
        </a:ln>
        <a:effectLst/>
      </xdr:spPr>
    </xdr:pic>
  </etc:cellImage>
  <etc:cellImage>
    <xdr:pic>
      <xdr:nvPicPr>
        <xdr:cNvPr id="117" name="ID_7C93334BF22942D59A2C2E06D91419E9" descr="post_object_image_2383592661"/>
        <xdr:cNvPicPr/>
      </xdr:nvPicPr>
      <xdr:blipFill>
        <a:blip r:embed="rId125"/>
        <a:stretch>
          <a:fillRect/>
        </a:stretch>
      </xdr:blipFill>
      <xdr:spPr>
        <a:xfrm>
          <a:off x="0" y="0"/>
          <a:ext cx="4095750" cy="8877300"/>
        </a:xfrm>
        <a:prstGeom prst="rect">
          <a:avLst/>
        </a:prstGeom>
      </xdr:spPr>
    </xdr:pic>
  </etc:cellImage>
  <etc:cellImage>
    <xdr:pic>
      <xdr:nvPicPr>
        <xdr:cNvPr id="112" name="ID_CEC717B5E79B4E81B5EDBCBED24ADFC6" descr="post_object_image_4108219572"/>
        <xdr:cNvPicPr/>
      </xdr:nvPicPr>
      <xdr:blipFill>
        <a:blip r:embed="rId126"/>
        <a:srcRect/>
        <a:stretch>
          <a:fillRect/>
        </a:stretch>
      </xdr:blipFill>
      <xdr:spPr>
        <a:xfrm>
          <a:off x="0" y="0"/>
          <a:ext cx="4629150" cy="4371975"/>
        </a:xfrm>
        <a:prstGeom prst="rect">
          <a:avLst/>
        </a:prstGeom>
        <a:noFill/>
        <a:ln w="9525" cap="flat" cmpd="sng">
          <a:noFill/>
          <a:prstDash val="solid"/>
          <a:miter/>
        </a:ln>
        <a:effectLst/>
      </xdr:spPr>
    </xdr:pic>
  </etc:cellImage>
  <etc:cellImage>
    <xdr:pic>
      <xdr:nvPicPr>
        <xdr:cNvPr id="113" name="ID_9D1446546533421588D4C78C6AB2F829" descr="post_object_image_3514705653"/>
        <xdr:cNvPicPr/>
      </xdr:nvPicPr>
      <xdr:blipFill>
        <a:blip r:embed="rId127"/>
        <a:srcRect/>
        <a:stretch>
          <a:fillRect/>
        </a:stretch>
      </xdr:blipFill>
      <xdr:spPr>
        <a:xfrm>
          <a:off x="0" y="0"/>
          <a:ext cx="3829050" cy="3781425"/>
        </a:xfrm>
        <a:prstGeom prst="rect">
          <a:avLst/>
        </a:prstGeom>
        <a:noFill/>
        <a:ln w="9525" cap="flat" cmpd="sng">
          <a:noFill/>
          <a:prstDash val="solid"/>
          <a:miter/>
        </a:ln>
        <a:effectLst/>
      </xdr:spPr>
    </xdr:pic>
  </etc:cellImage>
  <etc:cellImage>
    <xdr:pic>
      <xdr:nvPicPr>
        <xdr:cNvPr id="159" name="ID_7C3B55D5DD574424B9A5BB5574891CED" descr="post_object_image_3141079254"/>
        <xdr:cNvPicPr/>
      </xdr:nvPicPr>
      <xdr:blipFill>
        <a:blip r:embed="rId128"/>
        <a:stretch>
          <a:fillRect/>
        </a:stretch>
      </xdr:blipFill>
      <xdr:spPr>
        <a:xfrm>
          <a:off x="0" y="0"/>
          <a:ext cx="4210050" cy="4791075"/>
        </a:xfrm>
        <a:prstGeom prst="rect">
          <a:avLst/>
        </a:prstGeom>
      </xdr:spPr>
    </xdr:pic>
  </etc:cellImage>
  <etc:cellImage>
    <xdr:pic>
      <xdr:nvPicPr>
        <xdr:cNvPr id="114" name="ID_382D3A1EABA748AABB38FE4890F10A5E" descr="post_object_image_1897476468"/>
        <xdr:cNvPicPr/>
      </xdr:nvPicPr>
      <xdr:blipFill>
        <a:blip r:embed="rId129"/>
        <a:srcRect/>
        <a:stretch>
          <a:fillRect/>
        </a:stretch>
      </xdr:blipFill>
      <xdr:spPr>
        <a:xfrm>
          <a:off x="0" y="0"/>
          <a:ext cx="2540000" cy="2540000"/>
        </a:xfrm>
        <a:prstGeom prst="rect">
          <a:avLst/>
        </a:prstGeom>
        <a:noFill/>
        <a:ln w="9525" cap="flat" cmpd="sng">
          <a:noFill/>
          <a:prstDash val="solid"/>
          <a:miter/>
        </a:ln>
        <a:effectLst/>
      </xdr:spPr>
    </xdr:pic>
  </etc:cellImage>
  <etc:cellImage>
    <xdr:pic>
      <xdr:nvPicPr>
        <xdr:cNvPr id="116" name="ID_CAD4D9F87D8A45FE959078267D66C1E4" descr="post_object_image_816785111"/>
        <xdr:cNvPicPr/>
      </xdr:nvPicPr>
      <xdr:blipFill>
        <a:blip r:embed="rId130"/>
        <a:srcRect/>
        <a:stretch>
          <a:fillRect/>
        </a:stretch>
      </xdr:blipFill>
      <xdr:spPr>
        <a:xfrm>
          <a:off x="0" y="0"/>
          <a:ext cx="3810000" cy="3810000"/>
        </a:xfrm>
        <a:prstGeom prst="rect">
          <a:avLst/>
        </a:prstGeom>
        <a:noFill/>
        <a:ln w="9525" cap="flat" cmpd="sng">
          <a:noFill/>
          <a:prstDash val="solid"/>
          <a:miter/>
        </a:ln>
        <a:effectLst/>
      </xdr:spPr>
    </xdr:pic>
  </etc:cellImage>
  <etc:cellImage>
    <xdr:pic>
      <xdr:nvPicPr>
        <xdr:cNvPr id="123" name="ID_5EF90D28A31F47579FDAEEAD737C2046" descr="post_object_image_2772908084"/>
        <xdr:cNvPicPr/>
      </xdr:nvPicPr>
      <xdr:blipFill>
        <a:blip r:embed="rId131"/>
        <a:stretch>
          <a:fillRect/>
        </a:stretch>
      </xdr:blipFill>
      <xdr:spPr>
        <a:xfrm>
          <a:off x="0" y="0"/>
          <a:ext cx="4095750" cy="6972300"/>
        </a:xfrm>
        <a:prstGeom prst="rect">
          <a:avLst/>
        </a:prstGeom>
      </xdr:spPr>
    </xdr:pic>
  </etc:cellImage>
  <etc:cellImage>
    <xdr:pic>
      <xdr:nvPicPr>
        <xdr:cNvPr id="149" name="ID_401C3D1049CC4886B63989EE965BB98A" descr="post_object_image_2824523005"/>
        <xdr:cNvPicPr/>
      </xdr:nvPicPr>
      <xdr:blipFill>
        <a:blip r:embed="rId132"/>
        <a:srcRect/>
        <a:stretch>
          <a:fillRect/>
        </a:stretch>
      </xdr:blipFill>
      <xdr:spPr>
        <a:xfrm>
          <a:off x="0" y="0"/>
          <a:ext cx="3429000" cy="7534275"/>
        </a:xfrm>
        <a:prstGeom prst="rect">
          <a:avLst/>
        </a:prstGeom>
        <a:noFill/>
        <a:ln w="9525" cap="flat" cmpd="sng">
          <a:noFill/>
          <a:prstDash val="solid"/>
          <a:miter/>
        </a:ln>
        <a:effectLst/>
      </xdr:spPr>
    </xdr:pic>
  </etc:cellImage>
  <etc:cellImage>
    <xdr:pic>
      <xdr:nvPicPr>
        <xdr:cNvPr id="118" name="ID_8B4EE68A6D0F44DEB19C5DB67E4C3218" descr="post_object_image_115997631"/>
        <xdr:cNvPicPr/>
      </xdr:nvPicPr>
      <xdr:blipFill>
        <a:blip r:embed="rId133"/>
        <a:srcRect/>
        <a:stretch>
          <a:fillRect/>
        </a:stretch>
      </xdr:blipFill>
      <xdr:spPr>
        <a:xfrm>
          <a:off x="0" y="0"/>
          <a:ext cx="3429000" cy="7534275"/>
        </a:xfrm>
        <a:prstGeom prst="rect">
          <a:avLst/>
        </a:prstGeom>
        <a:noFill/>
        <a:ln w="9525" cap="flat" cmpd="sng">
          <a:noFill/>
          <a:prstDash val="solid"/>
          <a:miter/>
        </a:ln>
        <a:effectLst/>
      </xdr:spPr>
    </xdr:pic>
  </etc:cellImage>
  <etc:cellImage>
    <xdr:pic>
      <xdr:nvPicPr>
        <xdr:cNvPr id="120" name="ID_FA4A79F30ECF487DB0A9D21E7410D8A3" descr="post_object_image_3536400160"/>
        <xdr:cNvPicPr/>
      </xdr:nvPicPr>
      <xdr:blipFill>
        <a:blip r:embed="rId134"/>
        <a:srcRect/>
        <a:stretch>
          <a:fillRect/>
        </a:stretch>
      </xdr:blipFill>
      <xdr:spPr>
        <a:xfrm>
          <a:off x="0" y="0"/>
          <a:ext cx="2857500" cy="3810000"/>
        </a:xfrm>
        <a:prstGeom prst="rect">
          <a:avLst/>
        </a:prstGeom>
        <a:noFill/>
        <a:ln w="9525" cap="flat" cmpd="sng">
          <a:noFill/>
          <a:prstDash val="solid"/>
          <a:miter/>
        </a:ln>
        <a:effectLst/>
      </xdr:spPr>
    </xdr:pic>
  </etc:cellImage>
  <etc:cellImage>
    <xdr:pic>
      <xdr:nvPicPr>
        <xdr:cNvPr id="122" name="ID_7299B4EA77164FD39C21E22D4C2E2333" descr="post_object_image_1389490789"/>
        <xdr:cNvPicPr/>
      </xdr:nvPicPr>
      <xdr:blipFill>
        <a:blip r:embed="rId135"/>
        <a:stretch>
          <a:fillRect/>
        </a:stretch>
      </xdr:blipFill>
      <xdr:spPr>
        <a:xfrm>
          <a:off x="0" y="0"/>
          <a:ext cx="7543800" cy="10058400"/>
        </a:xfrm>
        <a:prstGeom prst="rect">
          <a:avLst/>
        </a:prstGeom>
      </xdr:spPr>
    </xdr:pic>
  </etc:cellImage>
  <etc:cellImage>
    <xdr:pic>
      <xdr:nvPicPr>
        <xdr:cNvPr id="147" name="ID_EF5615393B754EDEBFDF727BC205F66F" descr="post_object_image_1426274229"/>
        <xdr:cNvPicPr/>
      </xdr:nvPicPr>
      <xdr:blipFill>
        <a:blip r:embed="rId136"/>
        <a:srcRect/>
        <a:stretch>
          <a:fillRect/>
        </a:stretch>
      </xdr:blipFill>
      <xdr:spPr>
        <a:xfrm>
          <a:off x="0" y="0"/>
          <a:ext cx="381000" cy="381000"/>
        </a:xfrm>
        <a:prstGeom prst="rect">
          <a:avLst/>
        </a:prstGeom>
        <a:noFill/>
        <a:ln w="9525" cap="flat" cmpd="sng">
          <a:noFill/>
          <a:prstDash val="solid"/>
          <a:miter/>
        </a:ln>
        <a:effectLst/>
      </xdr:spPr>
    </xdr:pic>
  </etc:cellImage>
  <etc:cellImage>
    <xdr:pic>
      <xdr:nvPicPr>
        <xdr:cNvPr id="125" name="ID_F04E3846C71147F5B9F0DCCC6F47DE92" descr="post_object_image_1868668339"/>
        <xdr:cNvPicPr/>
      </xdr:nvPicPr>
      <xdr:blipFill>
        <a:blip r:embed="rId137"/>
        <a:srcRect/>
        <a:stretch>
          <a:fillRect/>
        </a:stretch>
      </xdr:blipFill>
      <xdr:spPr>
        <a:xfrm>
          <a:off x="0" y="0"/>
          <a:ext cx="9144000" cy="3952875"/>
        </a:xfrm>
        <a:prstGeom prst="rect">
          <a:avLst/>
        </a:prstGeom>
        <a:noFill/>
        <a:ln w="9525" cap="flat" cmpd="sng">
          <a:noFill/>
          <a:prstDash val="solid"/>
          <a:miter/>
        </a:ln>
        <a:effectLst/>
      </xdr:spPr>
    </xdr:pic>
  </etc:cellImage>
  <etc:cellImage>
    <xdr:pic>
      <xdr:nvPicPr>
        <xdr:cNvPr id="128" name="ID_0597C77AF2104A21BBBD689AD2DE28D5" descr="post_object_image_116889160"/>
        <xdr:cNvPicPr/>
      </xdr:nvPicPr>
      <xdr:blipFill>
        <a:blip r:embed="rId138"/>
        <a:srcRect/>
        <a:stretch>
          <a:fillRect/>
        </a:stretch>
      </xdr:blipFill>
      <xdr:spPr>
        <a:xfrm>
          <a:off x="0" y="0"/>
          <a:ext cx="1016000" cy="1016000"/>
        </a:xfrm>
        <a:prstGeom prst="rect">
          <a:avLst/>
        </a:prstGeom>
        <a:noFill/>
        <a:ln w="9525" cap="flat" cmpd="sng">
          <a:noFill/>
          <a:prstDash val="solid"/>
          <a:miter/>
        </a:ln>
        <a:effectLst/>
      </xdr:spPr>
    </xdr:pic>
  </etc:cellImage>
  <etc:cellImage>
    <xdr:pic>
      <xdr:nvPicPr>
        <xdr:cNvPr id="129" name="ID_E41C046C3E4E4A748BBA3E26DCA2DFCA" descr="post_object_image_1187700678"/>
        <xdr:cNvPicPr/>
      </xdr:nvPicPr>
      <xdr:blipFill>
        <a:blip r:embed="rId139"/>
        <a:srcRect/>
        <a:stretch>
          <a:fillRect/>
        </a:stretch>
      </xdr:blipFill>
      <xdr:spPr>
        <a:xfrm>
          <a:off x="0" y="0"/>
          <a:ext cx="2381250" cy="3175000"/>
        </a:xfrm>
        <a:prstGeom prst="rect">
          <a:avLst/>
        </a:prstGeom>
        <a:noFill/>
        <a:ln w="9525" cap="flat" cmpd="sng">
          <a:noFill/>
          <a:prstDash val="solid"/>
          <a:miter/>
        </a:ln>
        <a:effectLst/>
      </xdr:spPr>
    </xdr:pic>
  </etc:cellImage>
  <etc:cellImage>
    <xdr:pic>
      <xdr:nvPicPr>
        <xdr:cNvPr id="134" name="ID_A77AA39BF45B4093B41DF5D6F0D5430F" descr="post_object_image_3194657101"/>
        <xdr:cNvPicPr/>
      </xdr:nvPicPr>
      <xdr:blipFill>
        <a:blip r:embed="rId140"/>
        <a:srcRect/>
        <a:stretch>
          <a:fillRect/>
        </a:stretch>
      </xdr:blipFill>
      <xdr:spPr>
        <a:xfrm>
          <a:off x="0" y="0"/>
          <a:ext cx="3575685" cy="5544820"/>
        </a:xfrm>
        <a:prstGeom prst="rect">
          <a:avLst/>
        </a:prstGeom>
        <a:noFill/>
        <a:ln w="9525" cap="flat" cmpd="sng">
          <a:noFill/>
          <a:prstDash val="solid"/>
          <a:miter/>
        </a:ln>
        <a:effectLst/>
      </xdr:spPr>
    </xdr:pic>
  </etc:cellImage>
  <etc:cellImage>
    <xdr:pic>
      <xdr:nvPicPr>
        <xdr:cNvPr id="132" name="ID_8B8963D11D004FE2A1005256AA2FD428" descr="post_object_image_1721409735"/>
        <xdr:cNvPicPr/>
      </xdr:nvPicPr>
      <xdr:blipFill>
        <a:blip r:embed="rId141"/>
        <a:srcRect/>
        <a:stretch>
          <a:fillRect/>
        </a:stretch>
      </xdr:blipFill>
      <xdr:spPr>
        <a:xfrm>
          <a:off x="0" y="0"/>
          <a:ext cx="2540000" cy="2540000"/>
        </a:xfrm>
        <a:prstGeom prst="rect">
          <a:avLst/>
        </a:prstGeom>
        <a:noFill/>
        <a:ln w="9525" cap="flat" cmpd="sng">
          <a:noFill/>
          <a:prstDash val="solid"/>
          <a:miter/>
        </a:ln>
        <a:effectLst/>
      </xdr:spPr>
    </xdr:pic>
  </etc:cellImage>
  <etc:cellImage>
    <xdr:pic>
      <xdr:nvPicPr>
        <xdr:cNvPr id="133" name="ID_9144E260CF6F4366A9F4B2712CCA1FDD" descr="post_object_image_4104572678"/>
        <xdr:cNvPicPr/>
      </xdr:nvPicPr>
      <xdr:blipFill>
        <a:blip r:embed="rId142"/>
        <a:srcRect/>
        <a:stretch>
          <a:fillRect/>
        </a:stretch>
      </xdr:blipFill>
      <xdr:spPr>
        <a:xfrm>
          <a:off x="0" y="0"/>
          <a:ext cx="4572000" cy="4400550"/>
        </a:xfrm>
        <a:prstGeom prst="rect">
          <a:avLst/>
        </a:prstGeom>
        <a:noFill/>
        <a:ln w="9525" cap="flat" cmpd="sng">
          <a:noFill/>
          <a:prstDash val="solid"/>
          <a:miter/>
        </a:ln>
        <a:effectLst/>
      </xdr:spPr>
    </xdr:pic>
  </etc:cellImage>
  <etc:cellImage>
    <xdr:pic>
      <xdr:nvPicPr>
        <xdr:cNvPr id="136" name="ID_FF87AF0E82994053B23149631FDAE9CA" descr="post_object_image_2060552407"/>
        <xdr:cNvPicPr/>
      </xdr:nvPicPr>
      <xdr:blipFill>
        <a:blip r:embed="rId143"/>
        <a:srcRect/>
        <a:stretch>
          <a:fillRect/>
        </a:stretch>
      </xdr:blipFill>
      <xdr:spPr>
        <a:xfrm>
          <a:off x="0" y="0"/>
          <a:ext cx="3778250" cy="3810000"/>
        </a:xfrm>
        <a:prstGeom prst="rect">
          <a:avLst/>
        </a:prstGeom>
        <a:noFill/>
        <a:ln w="9525" cap="flat" cmpd="sng">
          <a:noFill/>
          <a:prstDash val="solid"/>
          <a:miter/>
        </a:ln>
        <a:effectLst/>
      </xdr:spPr>
    </xdr:pic>
  </etc:cellImage>
  <etc:cellImage>
    <xdr:pic>
      <xdr:nvPicPr>
        <xdr:cNvPr id="140" name="ID_46360F3FBAFE4A17AF1994384F8BFAE6" descr="post_object_image_792109097"/>
        <xdr:cNvPicPr/>
      </xdr:nvPicPr>
      <xdr:blipFill>
        <a:blip r:embed="rId144"/>
        <a:srcRect/>
        <a:stretch>
          <a:fillRect/>
        </a:stretch>
      </xdr:blipFill>
      <xdr:spPr>
        <a:xfrm>
          <a:off x="0" y="0"/>
          <a:ext cx="2540000" cy="2540000"/>
        </a:xfrm>
        <a:prstGeom prst="rect">
          <a:avLst/>
        </a:prstGeom>
        <a:noFill/>
        <a:ln w="9525" cap="flat" cmpd="sng">
          <a:noFill/>
          <a:prstDash val="solid"/>
          <a:miter/>
        </a:ln>
        <a:effectLst/>
      </xdr:spPr>
    </xdr:pic>
  </etc:cellImage>
  <etc:cellImage>
    <xdr:pic>
      <xdr:nvPicPr>
        <xdr:cNvPr id="137" name="ID_48B7DB74D15B45AFB7A0134CD13D9FD7" descr="post_object_image_3251318198"/>
        <xdr:cNvPicPr/>
      </xdr:nvPicPr>
      <xdr:blipFill>
        <a:blip r:embed="rId145"/>
        <a:srcRect/>
        <a:stretch>
          <a:fillRect/>
        </a:stretch>
      </xdr:blipFill>
      <xdr:spPr>
        <a:xfrm>
          <a:off x="0" y="0"/>
          <a:ext cx="2381250" cy="1905000"/>
        </a:xfrm>
        <a:prstGeom prst="rect">
          <a:avLst/>
        </a:prstGeom>
        <a:noFill/>
        <a:ln w="9525" cap="flat" cmpd="sng">
          <a:noFill/>
          <a:prstDash val="solid"/>
          <a:miter/>
        </a:ln>
        <a:effectLst/>
      </xdr:spPr>
    </xdr:pic>
  </etc:cellImage>
  <etc:cellImage>
    <xdr:pic>
      <xdr:nvPicPr>
        <xdr:cNvPr id="138" name="ID_FC7A7488464040DAA7A081B2C3344592" descr="post_object_image_1340904945"/>
        <xdr:cNvPicPr/>
      </xdr:nvPicPr>
      <xdr:blipFill>
        <a:blip r:embed="rId146"/>
        <a:srcRect/>
        <a:stretch>
          <a:fillRect/>
        </a:stretch>
      </xdr:blipFill>
      <xdr:spPr>
        <a:xfrm>
          <a:off x="0" y="0"/>
          <a:ext cx="3571875" cy="4762500"/>
        </a:xfrm>
        <a:prstGeom prst="rect">
          <a:avLst/>
        </a:prstGeom>
        <a:noFill/>
        <a:ln w="9525" cap="flat" cmpd="sng">
          <a:noFill/>
          <a:prstDash val="solid"/>
          <a:miter/>
        </a:ln>
        <a:effectLst/>
      </xdr:spPr>
    </xdr:pic>
  </etc:cellImage>
  <etc:cellImage>
    <xdr:pic>
      <xdr:nvPicPr>
        <xdr:cNvPr id="139" name="ID_0D9CE3BAF8154BE8AD7592CC8E195B81" descr="post_object_image_3534917937"/>
        <xdr:cNvPicPr/>
      </xdr:nvPicPr>
      <xdr:blipFill>
        <a:blip r:embed="rId147"/>
        <a:srcRect/>
        <a:stretch>
          <a:fillRect/>
        </a:stretch>
      </xdr:blipFill>
      <xdr:spPr>
        <a:xfrm>
          <a:off x="0" y="0"/>
          <a:ext cx="5743575" cy="9629775"/>
        </a:xfrm>
        <a:prstGeom prst="rect">
          <a:avLst/>
        </a:prstGeom>
        <a:noFill/>
        <a:ln w="9525" cap="flat" cmpd="sng">
          <a:noFill/>
          <a:prstDash val="solid"/>
          <a:miter/>
        </a:ln>
        <a:effectLst/>
      </xdr:spPr>
    </xdr:pic>
  </etc:cellImage>
  <etc:cellImage>
    <xdr:pic>
      <xdr:nvPicPr>
        <xdr:cNvPr id="142" name="ID_353F327167EE463F8297FC72019C0CB9" descr="post_object_image_921706507"/>
        <xdr:cNvPicPr/>
      </xdr:nvPicPr>
      <xdr:blipFill>
        <a:blip r:embed="rId148"/>
        <a:srcRect/>
        <a:stretch>
          <a:fillRect/>
        </a:stretch>
      </xdr:blipFill>
      <xdr:spPr>
        <a:xfrm>
          <a:off x="0" y="0"/>
          <a:ext cx="3810000" cy="3810000"/>
        </a:xfrm>
        <a:prstGeom prst="rect">
          <a:avLst/>
        </a:prstGeom>
        <a:noFill/>
        <a:ln w="9525" cap="flat" cmpd="sng">
          <a:noFill/>
          <a:prstDash val="solid"/>
          <a:miter/>
        </a:ln>
        <a:effectLst/>
      </xdr:spPr>
    </xdr:pic>
  </etc:cellImage>
  <etc:cellImage>
    <xdr:pic>
      <xdr:nvPicPr>
        <xdr:cNvPr id="145" name="ID_BC595943891544258C0033C0F23E17E3" descr="post_object_image_1689388951"/>
        <xdr:cNvPicPr/>
      </xdr:nvPicPr>
      <xdr:blipFill>
        <a:blip r:embed="rId149"/>
        <a:srcRect/>
        <a:stretch>
          <a:fillRect/>
        </a:stretch>
      </xdr:blipFill>
      <xdr:spPr>
        <a:xfrm>
          <a:off x="0" y="0"/>
          <a:ext cx="3571875" cy="4762500"/>
        </a:xfrm>
        <a:prstGeom prst="rect">
          <a:avLst/>
        </a:prstGeom>
        <a:noFill/>
        <a:ln w="9525" cap="flat" cmpd="sng">
          <a:noFill/>
          <a:prstDash val="solid"/>
          <a:miter/>
        </a:ln>
        <a:effectLst/>
      </xdr:spPr>
    </xdr:pic>
  </etc:cellImage>
  <etc:cellImage>
    <xdr:pic>
      <xdr:nvPicPr>
        <xdr:cNvPr id="146" name="ID_5BDA2B9C8BDC45DA95FB6FE3917C8884" descr="post_object_image_2428307025"/>
        <xdr:cNvPicPr/>
      </xdr:nvPicPr>
      <xdr:blipFill>
        <a:blip r:embed="rId150"/>
        <a:srcRect/>
        <a:stretch>
          <a:fillRect/>
        </a:stretch>
      </xdr:blipFill>
      <xdr:spPr>
        <a:xfrm>
          <a:off x="0" y="0"/>
          <a:ext cx="3571875" cy="4762500"/>
        </a:xfrm>
        <a:prstGeom prst="rect">
          <a:avLst/>
        </a:prstGeom>
        <a:noFill/>
        <a:ln w="9525" cap="flat" cmpd="sng">
          <a:noFill/>
          <a:prstDash val="solid"/>
          <a:miter/>
        </a:ln>
        <a:effectLst/>
      </xdr:spPr>
    </xdr:pic>
  </etc:cellImage>
  <etc:cellImage>
    <xdr:pic>
      <xdr:nvPicPr>
        <xdr:cNvPr id="148" name="ID_38DAB8D21DBC478F91D4EA7F0EC92618" descr="post_object_image_844615951"/>
        <xdr:cNvPicPr/>
      </xdr:nvPicPr>
      <xdr:blipFill>
        <a:blip r:embed="rId151"/>
        <a:srcRect/>
        <a:stretch>
          <a:fillRect/>
        </a:stretch>
      </xdr:blipFill>
      <xdr:spPr>
        <a:xfrm>
          <a:off x="0" y="0"/>
          <a:ext cx="3571875" cy="3571875"/>
        </a:xfrm>
        <a:prstGeom prst="rect">
          <a:avLst/>
        </a:prstGeom>
        <a:noFill/>
        <a:ln w="9525" cap="flat" cmpd="sng">
          <a:noFill/>
          <a:prstDash val="solid"/>
          <a:miter/>
        </a:ln>
        <a:effectLst/>
      </xdr:spPr>
    </xdr:pic>
  </etc:cellImage>
  <etc:cellImage>
    <xdr:pic>
      <xdr:nvPicPr>
        <xdr:cNvPr id="156" name="ID_A70E45B597E2492790717C9F4921CB68" descr="post_object_image_572687731"/>
        <xdr:cNvPicPr/>
      </xdr:nvPicPr>
      <xdr:blipFill>
        <a:blip r:embed="rId152"/>
        <a:stretch>
          <a:fillRect/>
        </a:stretch>
      </xdr:blipFill>
      <xdr:spPr>
        <a:xfrm>
          <a:off x="0" y="0"/>
          <a:ext cx="4133850" cy="4638675"/>
        </a:xfrm>
        <a:prstGeom prst="rect">
          <a:avLst/>
        </a:prstGeom>
      </xdr:spPr>
    </xdr:pic>
  </etc:cellImage>
  <etc:cellImage>
    <xdr:pic>
      <xdr:nvPicPr>
        <xdr:cNvPr id="160" name="ID_17DD5E9BFB8B4AFF81E0B74BCF5FDF12" descr="post_object_image_272056503"/>
        <xdr:cNvPicPr/>
      </xdr:nvPicPr>
      <xdr:blipFill>
        <a:blip r:embed="rId153"/>
        <a:stretch>
          <a:fillRect/>
        </a:stretch>
      </xdr:blipFill>
      <xdr:spPr>
        <a:xfrm>
          <a:off x="0" y="0"/>
          <a:ext cx="4124325" cy="4114800"/>
        </a:xfrm>
        <a:prstGeom prst="rect">
          <a:avLst/>
        </a:prstGeom>
      </xdr:spPr>
    </xdr:pic>
  </etc:cellImage>
  <etc:cellImage>
    <xdr:pic>
      <xdr:nvPicPr>
        <xdr:cNvPr id="161" name="ID_C5674E684B9B4BF19457A2671E0CE5CD" descr="post_object_image_3454878661"/>
        <xdr:cNvPicPr/>
      </xdr:nvPicPr>
      <xdr:blipFill>
        <a:blip r:embed="rId154"/>
        <a:stretch>
          <a:fillRect/>
        </a:stretch>
      </xdr:blipFill>
      <xdr:spPr>
        <a:xfrm>
          <a:off x="0" y="0"/>
          <a:ext cx="4505325" cy="4314825"/>
        </a:xfrm>
        <a:prstGeom prst="rect">
          <a:avLst/>
        </a:prstGeom>
      </xdr:spPr>
    </xdr:pic>
  </etc:cellImage>
  <etc:cellImage>
    <xdr:pic>
      <xdr:nvPicPr>
        <xdr:cNvPr id="157" name="ID_EEB76D3EA1EB46AE82C38FF407C85928" descr="post_object_image_2465151936"/>
        <xdr:cNvPicPr/>
      </xdr:nvPicPr>
      <xdr:blipFill>
        <a:blip r:embed="rId155"/>
        <a:stretch>
          <a:fillRect/>
        </a:stretch>
      </xdr:blipFill>
      <xdr:spPr>
        <a:xfrm>
          <a:off x="0" y="0"/>
          <a:ext cx="4095750" cy="4267200"/>
        </a:xfrm>
        <a:prstGeom prst="rect">
          <a:avLst/>
        </a:prstGeom>
      </xdr:spPr>
    </xdr:pic>
  </etc:cellImage>
  <etc:cellImage>
    <xdr:pic>
      <xdr:nvPicPr>
        <xdr:cNvPr id="153" name="ID_35C0723FF1484B8FB09BC3CA9DB6AC8A" descr="post_object_image_2614896328"/>
        <xdr:cNvPicPr/>
      </xdr:nvPicPr>
      <xdr:blipFill>
        <a:blip r:embed="rId156"/>
        <a:stretch>
          <a:fillRect/>
        </a:stretch>
      </xdr:blipFill>
      <xdr:spPr>
        <a:xfrm>
          <a:off x="0" y="0"/>
          <a:ext cx="3143250" cy="4419600"/>
        </a:xfrm>
        <a:prstGeom prst="rect">
          <a:avLst/>
        </a:prstGeom>
      </xdr:spPr>
    </xdr:pic>
  </etc:cellImage>
  <etc:cellImage>
    <xdr:pic>
      <xdr:nvPicPr>
        <xdr:cNvPr id="154" name="ID_C79DC1704F9042C1994E269A0E3979D9" descr="post_object_image_3320704973"/>
        <xdr:cNvPicPr/>
      </xdr:nvPicPr>
      <xdr:blipFill>
        <a:blip r:embed="rId157"/>
        <a:stretch>
          <a:fillRect/>
        </a:stretch>
      </xdr:blipFill>
      <xdr:spPr>
        <a:xfrm>
          <a:off x="0" y="0"/>
          <a:ext cx="3867150" cy="4676775"/>
        </a:xfrm>
        <a:prstGeom prst="rect">
          <a:avLst/>
        </a:prstGeom>
      </xdr:spPr>
    </xdr:pic>
  </etc:cellImage>
  <etc:cellImage>
    <xdr:pic>
      <xdr:nvPicPr>
        <xdr:cNvPr id="151" name="ID_4F677B6F9D184522988F791753CED864" descr="post_object_image_3105477349"/>
        <xdr:cNvPicPr/>
      </xdr:nvPicPr>
      <xdr:blipFill>
        <a:blip r:embed="rId158"/>
        <a:srcRect/>
        <a:stretch>
          <a:fillRect/>
        </a:stretch>
      </xdr:blipFill>
      <xdr:spPr>
        <a:xfrm>
          <a:off x="0" y="0"/>
          <a:ext cx="4705350" cy="4476750"/>
        </a:xfrm>
        <a:prstGeom prst="rect">
          <a:avLst/>
        </a:prstGeom>
        <a:noFill/>
        <a:ln w="9525" cap="flat" cmpd="sng">
          <a:noFill/>
          <a:prstDash val="solid"/>
          <a:miter/>
        </a:ln>
        <a:effectLst/>
      </xdr:spPr>
    </xdr:pic>
  </etc:cellImage>
  <etc:cellImage>
    <xdr:pic>
      <xdr:nvPicPr>
        <xdr:cNvPr id="152" name="ID_1019EEA4C64440479BD9D77D1B872071" descr="post_object_image_4195795362"/>
        <xdr:cNvPicPr/>
      </xdr:nvPicPr>
      <xdr:blipFill>
        <a:blip r:embed="rId159"/>
        <a:srcRect/>
        <a:stretch>
          <a:fillRect/>
        </a:stretch>
      </xdr:blipFill>
      <xdr:spPr>
        <a:xfrm>
          <a:off x="0" y="0"/>
          <a:ext cx="4457700" cy="4152900"/>
        </a:xfrm>
        <a:prstGeom prst="rect">
          <a:avLst/>
        </a:prstGeom>
        <a:noFill/>
        <a:ln w="9525" cap="flat" cmpd="sng">
          <a:noFill/>
          <a:prstDash val="solid"/>
          <a:miter/>
        </a:ln>
        <a:effectLst/>
      </xdr:spPr>
    </xdr:pic>
  </etc:cellImage>
  <etc:cellImage>
    <xdr:pic>
      <xdr:nvPicPr>
        <xdr:cNvPr id="155" name="ID_B7EA0EAF1A284065B35EEFAC36431E6D" descr="post_object_image_2281948019"/>
        <xdr:cNvPicPr/>
      </xdr:nvPicPr>
      <xdr:blipFill>
        <a:blip r:embed="rId160"/>
        <a:srcRect/>
        <a:stretch>
          <a:fillRect/>
        </a:stretch>
      </xdr:blipFill>
      <xdr:spPr>
        <a:xfrm>
          <a:off x="0" y="0"/>
          <a:ext cx="4438650" cy="4495800"/>
        </a:xfrm>
        <a:prstGeom prst="rect">
          <a:avLst/>
        </a:prstGeom>
        <a:noFill/>
        <a:ln w="9525" cap="flat" cmpd="sng">
          <a:noFill/>
          <a:prstDash val="solid"/>
          <a:miter/>
        </a:ln>
        <a:effectLst/>
      </xdr:spPr>
    </xdr:pic>
  </etc:cellImage>
  <etc:cellImage>
    <xdr:pic>
      <xdr:nvPicPr>
        <xdr:cNvPr id="162" name="ID_99CBD78E8E8B41669FE4977B5E88CDB4" descr="post_object_image_3979433976"/>
        <xdr:cNvPicPr/>
      </xdr:nvPicPr>
      <xdr:blipFill>
        <a:blip r:embed="rId161"/>
        <a:srcRect/>
        <a:stretch>
          <a:fillRect/>
        </a:stretch>
      </xdr:blipFill>
      <xdr:spPr>
        <a:xfrm>
          <a:off x="0" y="0"/>
          <a:ext cx="4610100" cy="4400550"/>
        </a:xfrm>
        <a:prstGeom prst="rect">
          <a:avLst/>
        </a:prstGeom>
        <a:noFill/>
        <a:ln w="9525" cap="flat" cmpd="sng">
          <a:noFill/>
          <a:prstDash val="solid"/>
          <a:miter/>
        </a:ln>
        <a:effectLst/>
      </xdr:spPr>
    </xdr:pic>
  </etc:cellImage>
  <etc:cellImage>
    <xdr:pic>
      <xdr:nvPicPr>
        <xdr:cNvPr id="163" name="ID_36353C4C87344C43B127C92E2CFDFF3A" descr="post_object_image_421283580"/>
        <xdr:cNvPicPr/>
      </xdr:nvPicPr>
      <xdr:blipFill>
        <a:blip r:embed="rId162"/>
        <a:srcRect/>
        <a:stretch>
          <a:fillRect/>
        </a:stretch>
      </xdr:blipFill>
      <xdr:spPr>
        <a:xfrm>
          <a:off x="0" y="0"/>
          <a:ext cx="4552950" cy="4438650"/>
        </a:xfrm>
        <a:prstGeom prst="rect">
          <a:avLst/>
        </a:prstGeom>
        <a:noFill/>
        <a:ln w="9525" cap="flat" cmpd="sng">
          <a:noFill/>
          <a:prstDash val="solid"/>
          <a:miter/>
        </a:ln>
        <a:effectLst/>
      </xdr:spPr>
    </xdr:pic>
  </etc:cellImage>
  <etc:cellImage>
    <xdr:pic>
      <xdr:nvPicPr>
        <xdr:cNvPr id="164" name="ID_1745D43EF7C24E5D940C4DC6932F88BA" descr="post_object_image_1468868435"/>
        <xdr:cNvPicPr/>
      </xdr:nvPicPr>
      <xdr:blipFill>
        <a:blip r:embed="rId163"/>
        <a:srcRect/>
        <a:stretch>
          <a:fillRect/>
        </a:stretch>
      </xdr:blipFill>
      <xdr:spPr>
        <a:xfrm>
          <a:off x="0" y="0"/>
          <a:ext cx="4495800" cy="4419600"/>
        </a:xfrm>
        <a:prstGeom prst="rect">
          <a:avLst/>
        </a:prstGeom>
        <a:noFill/>
        <a:ln w="9525" cap="flat" cmpd="sng">
          <a:noFill/>
          <a:prstDash val="solid"/>
          <a:miter/>
        </a:ln>
        <a:effectLst/>
      </xdr:spPr>
    </xdr:pic>
  </etc:cellImage>
  <etc:cellImage>
    <xdr:pic>
      <xdr:nvPicPr>
        <xdr:cNvPr id="165" name="ID_2577E7D972EE436790C9C679DAA5B626" descr="post_object_image_2986268069"/>
        <xdr:cNvPicPr/>
      </xdr:nvPicPr>
      <xdr:blipFill>
        <a:blip r:embed="rId164"/>
        <a:srcRect/>
        <a:stretch>
          <a:fillRect/>
        </a:stretch>
      </xdr:blipFill>
      <xdr:spPr>
        <a:xfrm>
          <a:off x="0" y="0"/>
          <a:ext cx="9144000" cy="4220845"/>
        </a:xfrm>
        <a:prstGeom prst="rect">
          <a:avLst/>
        </a:prstGeom>
        <a:noFill/>
        <a:ln w="9525" cap="flat" cmpd="sng">
          <a:noFill/>
          <a:prstDash val="solid"/>
          <a:miter/>
        </a:ln>
        <a:effectLst/>
      </xdr:spPr>
    </xdr:pic>
  </etc:cellImage>
  <etc:cellImage>
    <xdr:pic>
      <xdr:nvPicPr>
        <xdr:cNvPr id="166" name="ID_446B42E5E4A44E22A997FA925A7E776B" descr="post_object_image_3633450037"/>
        <xdr:cNvPicPr/>
      </xdr:nvPicPr>
      <xdr:blipFill>
        <a:blip r:embed="rId165"/>
        <a:srcRect/>
        <a:stretch>
          <a:fillRect/>
        </a:stretch>
      </xdr:blipFill>
      <xdr:spPr>
        <a:xfrm>
          <a:off x="0" y="0"/>
          <a:ext cx="3810000" cy="3810000"/>
        </a:xfrm>
        <a:prstGeom prst="rect">
          <a:avLst/>
        </a:prstGeom>
        <a:noFill/>
        <a:ln w="9525" cap="flat" cmpd="sng">
          <a:noFill/>
          <a:prstDash val="solid"/>
          <a:miter/>
        </a:ln>
        <a:effectLst/>
      </xdr:spPr>
    </xdr:pic>
  </etc:cellImage>
  <etc:cellImage>
    <xdr:pic>
      <xdr:nvPicPr>
        <xdr:cNvPr id="167" name="ID_C4E8906468F84AEAB5D8F132B3371928" descr="post_object_image_3677311882"/>
        <xdr:cNvPicPr/>
      </xdr:nvPicPr>
      <xdr:blipFill>
        <a:blip r:embed="rId166"/>
        <a:srcRect/>
        <a:stretch>
          <a:fillRect/>
        </a:stretch>
      </xdr:blipFill>
      <xdr:spPr>
        <a:xfrm>
          <a:off x="0" y="0"/>
          <a:ext cx="9144000" cy="4189095"/>
        </a:xfrm>
        <a:prstGeom prst="rect">
          <a:avLst/>
        </a:prstGeom>
        <a:noFill/>
        <a:ln w="9525" cap="flat" cmpd="sng">
          <a:noFill/>
          <a:prstDash val="solid"/>
          <a:miter/>
        </a:ln>
        <a:effectLst/>
      </xdr:spPr>
    </xdr:pic>
  </etc:cellImage>
  <etc:cellImage>
    <xdr:pic>
      <xdr:nvPicPr>
        <xdr:cNvPr id="168" name="ID_9DBF83A0EC5E4CC08F8FCE09F365CFDB" descr="post_object_image_3974951988"/>
        <xdr:cNvPicPr/>
      </xdr:nvPicPr>
      <xdr:blipFill>
        <a:blip r:embed="rId167"/>
        <a:srcRect/>
        <a:stretch>
          <a:fillRect/>
        </a:stretch>
      </xdr:blipFill>
      <xdr:spPr>
        <a:xfrm>
          <a:off x="0" y="0"/>
          <a:ext cx="3575685" cy="5544820"/>
        </a:xfrm>
        <a:prstGeom prst="rect">
          <a:avLst/>
        </a:prstGeom>
        <a:noFill/>
        <a:ln w="9525" cap="flat" cmpd="sng">
          <a:noFill/>
          <a:prstDash val="solid"/>
          <a:miter/>
        </a:ln>
        <a:effectLst/>
      </xdr:spPr>
    </xdr:pic>
  </etc:cellImage>
  <etc:cellImage>
    <xdr:pic>
      <xdr:nvPicPr>
        <xdr:cNvPr id="169" name="ID_5FF59AC5AA1A4E768864289646811D36" descr="post_object_image_882747488"/>
        <xdr:cNvPicPr/>
      </xdr:nvPicPr>
      <xdr:blipFill>
        <a:blip r:embed="rId168"/>
        <a:stretch>
          <a:fillRect/>
        </a:stretch>
      </xdr:blipFill>
      <xdr:spPr>
        <a:xfrm>
          <a:off x="0" y="0"/>
          <a:ext cx="1381125" cy="942975"/>
        </a:xfrm>
        <a:prstGeom prst="rect">
          <a:avLst/>
        </a:prstGeom>
      </xdr:spPr>
    </xdr:pic>
  </etc:cellImage>
  <etc:cellImage>
    <xdr:pic>
      <xdr:nvPicPr>
        <xdr:cNvPr id="170" name="ID_84BCAD94ED0448FDAE28C54D90B1F7F2" descr="post_object_image_2688548707"/>
        <xdr:cNvPicPr/>
      </xdr:nvPicPr>
      <xdr:blipFill>
        <a:blip r:embed="rId169"/>
        <a:stretch>
          <a:fillRect/>
        </a:stretch>
      </xdr:blipFill>
      <xdr:spPr>
        <a:xfrm>
          <a:off x="0" y="0"/>
          <a:ext cx="3714750" cy="3686175"/>
        </a:xfrm>
        <a:prstGeom prst="rect">
          <a:avLst/>
        </a:prstGeom>
      </xdr:spPr>
    </xdr:pic>
  </etc:cellImage>
  <etc:cellImage>
    <xdr:pic>
      <xdr:nvPicPr>
        <xdr:cNvPr id="171" name="ID_3C56708BA8BF4E629CA47F1DC9D011D3"/>
        <xdr:cNvPicPr>
          <a:picLocks noChangeAspect="1"/>
        </xdr:cNvPicPr>
      </xdr:nvPicPr>
      <xdr:blipFill>
        <a:blip r:embed="rId170"/>
        <a:stretch>
          <a:fillRect/>
        </a:stretch>
      </xdr:blipFill>
      <xdr:spPr>
        <a:xfrm>
          <a:off x="9484995" y="3884295"/>
          <a:ext cx="553085" cy="556260"/>
        </a:xfrm>
        <a:prstGeom prst="rect">
          <a:avLst/>
        </a:prstGeom>
        <a:noFill/>
        <a:ln w="9525">
          <a:noFill/>
        </a:ln>
      </xdr:spPr>
    </xdr:pic>
  </etc:cellImage>
  <etc:cellImage>
    <xdr:pic>
      <xdr:nvPicPr>
        <xdr:cNvPr id="172" name="ID_688B630DCF964652B2D89DF2DF924C1C"/>
        <xdr:cNvPicPr>
          <a:picLocks noChangeAspect="1"/>
        </xdr:cNvPicPr>
      </xdr:nvPicPr>
      <xdr:blipFill>
        <a:blip r:embed="rId171"/>
        <a:stretch>
          <a:fillRect/>
        </a:stretch>
      </xdr:blipFill>
      <xdr:spPr>
        <a:xfrm>
          <a:off x="9394190" y="1892935"/>
          <a:ext cx="593090" cy="594995"/>
        </a:xfrm>
        <a:prstGeom prst="rect">
          <a:avLst/>
        </a:prstGeom>
        <a:noFill/>
        <a:ln w="9525">
          <a:noFill/>
        </a:ln>
      </xdr:spPr>
    </xdr:pic>
  </etc:cellImage>
  <etc:cellImage>
    <xdr:pic>
      <xdr:nvPicPr>
        <xdr:cNvPr id="173" name="ID_0E2B154357154F708CC057240A2EDDC6"/>
        <xdr:cNvPicPr>
          <a:picLocks noChangeAspect="1"/>
        </xdr:cNvPicPr>
      </xdr:nvPicPr>
      <xdr:blipFill>
        <a:blip r:embed="rId172"/>
        <a:stretch>
          <a:fillRect/>
        </a:stretch>
      </xdr:blipFill>
      <xdr:spPr>
        <a:xfrm>
          <a:off x="9407525" y="11457940"/>
          <a:ext cx="532765" cy="533400"/>
        </a:xfrm>
        <a:prstGeom prst="rect">
          <a:avLst/>
        </a:prstGeom>
        <a:noFill/>
        <a:ln w="9525">
          <a:noFill/>
        </a:ln>
      </xdr:spPr>
    </xdr:pic>
  </etc:cellImage>
  <etc:cellImage>
    <xdr:pic>
      <xdr:nvPicPr>
        <xdr:cNvPr id="174" name="ID_C3E6C58F87584DF2B23E619DF3E4F078"/>
        <xdr:cNvPicPr>
          <a:picLocks noChangeAspect="1"/>
        </xdr:cNvPicPr>
      </xdr:nvPicPr>
      <xdr:blipFill>
        <a:blip r:embed="rId173"/>
        <a:stretch>
          <a:fillRect/>
        </a:stretch>
      </xdr:blipFill>
      <xdr:spPr>
        <a:xfrm>
          <a:off x="9235440" y="883920"/>
          <a:ext cx="584835" cy="614680"/>
        </a:xfrm>
        <a:prstGeom prst="rect">
          <a:avLst/>
        </a:prstGeom>
        <a:noFill/>
        <a:ln w="9525">
          <a:noFill/>
        </a:ln>
      </xdr:spPr>
    </xdr:pic>
  </etc:cellImage>
  <etc:cellImage>
    <xdr:pic>
      <xdr:nvPicPr>
        <xdr:cNvPr id="175" name="ID_3F1B51BE01374AC68A20A048A9DCE934"/>
        <xdr:cNvPicPr>
          <a:picLocks noChangeAspect="1"/>
        </xdr:cNvPicPr>
      </xdr:nvPicPr>
      <xdr:blipFill>
        <a:blip r:embed="rId174"/>
        <a:stretch>
          <a:fillRect/>
        </a:stretch>
      </xdr:blipFill>
      <xdr:spPr>
        <a:xfrm>
          <a:off x="9392920" y="2752725"/>
          <a:ext cx="577850" cy="576580"/>
        </a:xfrm>
        <a:prstGeom prst="rect">
          <a:avLst/>
        </a:prstGeom>
        <a:noFill/>
        <a:ln w="9525">
          <a:noFill/>
        </a:ln>
      </xdr:spPr>
    </xdr:pic>
  </etc:cellImage>
  <etc:cellImage>
    <xdr:pic>
      <xdr:nvPicPr>
        <xdr:cNvPr id="176" name="ID_D334E25AE6C84D1BAE838F24F8A5A00F"/>
        <xdr:cNvPicPr>
          <a:picLocks noChangeAspect="1"/>
        </xdr:cNvPicPr>
      </xdr:nvPicPr>
      <xdr:blipFill>
        <a:blip r:embed="rId175"/>
        <a:stretch>
          <a:fillRect/>
        </a:stretch>
      </xdr:blipFill>
      <xdr:spPr>
        <a:xfrm>
          <a:off x="9468485" y="4782820"/>
          <a:ext cx="553085" cy="554990"/>
        </a:xfrm>
        <a:prstGeom prst="rect">
          <a:avLst/>
        </a:prstGeom>
        <a:noFill/>
        <a:ln w="9525">
          <a:noFill/>
        </a:ln>
      </xdr:spPr>
    </xdr:pic>
  </etc:cellImage>
  <etc:cellImage>
    <xdr:pic>
      <xdr:nvPicPr>
        <xdr:cNvPr id="177" name="ID_4A32B4ED5754446C9A95594B178C2EFD"/>
        <xdr:cNvPicPr>
          <a:picLocks noChangeAspect="1"/>
        </xdr:cNvPicPr>
      </xdr:nvPicPr>
      <xdr:blipFill>
        <a:blip r:embed="rId176"/>
        <a:stretch>
          <a:fillRect/>
        </a:stretch>
      </xdr:blipFill>
      <xdr:spPr>
        <a:xfrm>
          <a:off x="9375775" y="9571355"/>
          <a:ext cx="643255" cy="649605"/>
        </a:xfrm>
        <a:prstGeom prst="rect">
          <a:avLst/>
        </a:prstGeom>
        <a:noFill/>
        <a:ln w="9525">
          <a:noFill/>
        </a:ln>
      </xdr:spPr>
    </xdr:pic>
  </etc:cellImage>
  <etc:cellImage>
    <xdr:pic>
      <xdr:nvPicPr>
        <xdr:cNvPr id="178" name="ID_C55138C85AAE4AFB97FE6096EE4DEB1E"/>
        <xdr:cNvPicPr>
          <a:picLocks noChangeAspect="1"/>
        </xdr:cNvPicPr>
      </xdr:nvPicPr>
      <xdr:blipFill>
        <a:blip r:embed="rId177"/>
        <a:stretch>
          <a:fillRect/>
        </a:stretch>
      </xdr:blipFill>
      <xdr:spPr>
        <a:xfrm>
          <a:off x="9399270" y="6529070"/>
          <a:ext cx="559435" cy="564515"/>
        </a:xfrm>
        <a:prstGeom prst="rect">
          <a:avLst/>
        </a:prstGeom>
        <a:noFill/>
        <a:ln w="9525">
          <a:noFill/>
        </a:ln>
      </xdr:spPr>
    </xdr:pic>
  </etc:cellImage>
  <etc:cellImage>
    <xdr:pic>
      <xdr:nvPicPr>
        <xdr:cNvPr id="179" name="ID_10F5282377BA45A8954F2B3BD0945108"/>
        <xdr:cNvPicPr>
          <a:picLocks noChangeAspect="1"/>
        </xdr:cNvPicPr>
      </xdr:nvPicPr>
      <xdr:blipFill>
        <a:blip r:embed="rId178"/>
        <a:stretch>
          <a:fillRect/>
        </a:stretch>
      </xdr:blipFill>
      <xdr:spPr>
        <a:xfrm>
          <a:off x="9346565" y="5486400"/>
          <a:ext cx="619125" cy="619125"/>
        </a:xfrm>
        <a:prstGeom prst="rect">
          <a:avLst/>
        </a:prstGeom>
        <a:noFill/>
        <a:ln w="9525">
          <a:noFill/>
        </a:ln>
      </xdr:spPr>
    </xdr:pic>
  </etc:cellImage>
  <etc:cellImage>
    <xdr:pic>
      <xdr:nvPicPr>
        <xdr:cNvPr id="180" name="ID_4F678D5E0F1344DFAAB1095CCE3A68F7"/>
        <xdr:cNvPicPr>
          <a:picLocks noChangeAspect="1"/>
        </xdr:cNvPicPr>
      </xdr:nvPicPr>
      <xdr:blipFill>
        <a:blip r:embed="rId179"/>
        <a:stretch>
          <a:fillRect/>
        </a:stretch>
      </xdr:blipFill>
      <xdr:spPr>
        <a:xfrm>
          <a:off x="9555480" y="7745730"/>
          <a:ext cx="525780" cy="531495"/>
        </a:xfrm>
        <a:prstGeom prst="rect">
          <a:avLst/>
        </a:prstGeom>
        <a:noFill/>
        <a:ln w="9525">
          <a:noFill/>
        </a:ln>
      </xdr:spPr>
    </xdr:pic>
  </etc:cellImage>
  <etc:cellImage>
    <xdr:pic>
      <xdr:nvPicPr>
        <xdr:cNvPr id="181" name="ID_320B5747130A4AD6BCEDBC05C8706AA7"/>
        <xdr:cNvPicPr>
          <a:picLocks noChangeAspect="1"/>
        </xdr:cNvPicPr>
      </xdr:nvPicPr>
      <xdr:blipFill>
        <a:blip r:embed="rId180"/>
        <a:stretch>
          <a:fillRect/>
        </a:stretch>
      </xdr:blipFill>
      <xdr:spPr>
        <a:xfrm>
          <a:off x="9632315" y="27589480"/>
          <a:ext cx="415925" cy="561975"/>
        </a:xfrm>
        <a:prstGeom prst="rect">
          <a:avLst/>
        </a:prstGeom>
        <a:noFill/>
        <a:ln w="9525">
          <a:noFill/>
        </a:ln>
      </xdr:spPr>
    </xdr:pic>
  </etc:cellImage>
  <etc:cellImage>
    <xdr:pic>
      <xdr:nvPicPr>
        <xdr:cNvPr id="182" name="ID_3CED5C7A22B845098EFDAB412CDA7DBD"/>
        <xdr:cNvPicPr>
          <a:picLocks noChangeAspect="1"/>
        </xdr:cNvPicPr>
      </xdr:nvPicPr>
      <xdr:blipFill>
        <a:blip r:embed="rId181"/>
        <a:stretch>
          <a:fillRect/>
        </a:stretch>
      </xdr:blipFill>
      <xdr:spPr>
        <a:xfrm>
          <a:off x="9613265" y="8789670"/>
          <a:ext cx="535940" cy="548005"/>
        </a:xfrm>
        <a:prstGeom prst="rect">
          <a:avLst/>
        </a:prstGeom>
        <a:noFill/>
        <a:ln w="9525">
          <a:noFill/>
        </a:ln>
      </xdr:spPr>
    </xdr:pic>
  </etc:cellImage>
  <etc:cellImage>
    <xdr:pic>
      <xdr:nvPicPr>
        <xdr:cNvPr id="183" name="ID_E7B4D5349CB34AE0A59633C3BED440BE"/>
        <xdr:cNvPicPr>
          <a:picLocks noChangeAspect="1"/>
        </xdr:cNvPicPr>
      </xdr:nvPicPr>
      <xdr:blipFill>
        <a:blip r:embed="rId182"/>
        <a:stretch>
          <a:fillRect/>
        </a:stretch>
      </xdr:blipFill>
      <xdr:spPr>
        <a:xfrm>
          <a:off x="9601200" y="30768925"/>
          <a:ext cx="360045" cy="490855"/>
        </a:xfrm>
        <a:prstGeom prst="rect">
          <a:avLst/>
        </a:prstGeom>
        <a:noFill/>
        <a:ln w="9525">
          <a:noFill/>
        </a:ln>
      </xdr:spPr>
    </xdr:pic>
  </etc:cellImage>
  <etc:cellImage>
    <xdr:pic>
      <xdr:nvPicPr>
        <xdr:cNvPr id="184" name="ID_FDDB554EA3154922887C6984AE6A01B3"/>
        <xdr:cNvPicPr>
          <a:picLocks noChangeAspect="1"/>
        </xdr:cNvPicPr>
      </xdr:nvPicPr>
      <xdr:blipFill>
        <a:blip r:embed="rId183"/>
        <a:stretch>
          <a:fillRect/>
        </a:stretch>
      </xdr:blipFill>
      <xdr:spPr>
        <a:xfrm>
          <a:off x="9381490" y="10517505"/>
          <a:ext cx="573405" cy="579755"/>
        </a:xfrm>
        <a:prstGeom prst="rect">
          <a:avLst/>
        </a:prstGeom>
        <a:noFill/>
        <a:ln w="9525">
          <a:noFill/>
        </a:ln>
      </xdr:spPr>
    </xdr:pic>
  </etc:cellImage>
  <etc:cellImage>
    <xdr:pic>
      <xdr:nvPicPr>
        <xdr:cNvPr id="185" name="ID_07368C2E66FE4D2FB4BB8970B2F1F211"/>
        <xdr:cNvPicPr>
          <a:picLocks noChangeAspect="1"/>
        </xdr:cNvPicPr>
      </xdr:nvPicPr>
      <xdr:blipFill>
        <a:blip r:embed="rId184"/>
        <a:stretch>
          <a:fillRect/>
        </a:stretch>
      </xdr:blipFill>
      <xdr:spPr>
        <a:xfrm>
          <a:off x="9497060" y="12613005"/>
          <a:ext cx="488950" cy="491490"/>
        </a:xfrm>
        <a:prstGeom prst="rect">
          <a:avLst/>
        </a:prstGeom>
        <a:noFill/>
        <a:ln w="9525">
          <a:noFill/>
        </a:ln>
      </xdr:spPr>
    </xdr:pic>
  </etc:cellImage>
  <etc:cellImage>
    <xdr:pic>
      <xdr:nvPicPr>
        <xdr:cNvPr id="186" name="ID_588054E5F19546F7B47B83D420CDBCF4"/>
        <xdr:cNvPicPr>
          <a:picLocks noChangeAspect="1"/>
        </xdr:cNvPicPr>
      </xdr:nvPicPr>
      <xdr:blipFill>
        <a:blip r:embed="rId185"/>
        <a:stretch>
          <a:fillRect/>
        </a:stretch>
      </xdr:blipFill>
      <xdr:spPr>
        <a:xfrm>
          <a:off x="9459595" y="13453745"/>
          <a:ext cx="497840" cy="497840"/>
        </a:xfrm>
        <a:prstGeom prst="rect">
          <a:avLst/>
        </a:prstGeom>
        <a:noFill/>
        <a:ln w="9525">
          <a:noFill/>
        </a:ln>
      </xdr:spPr>
    </xdr:pic>
  </etc:cellImage>
  <etc:cellImage>
    <xdr:pic>
      <xdr:nvPicPr>
        <xdr:cNvPr id="187" name="ID_60E2A97C669C450E9FADBF7F5C26237E"/>
        <xdr:cNvPicPr>
          <a:picLocks noChangeAspect="1"/>
        </xdr:cNvPicPr>
      </xdr:nvPicPr>
      <xdr:blipFill>
        <a:blip r:embed="rId186"/>
        <a:stretch>
          <a:fillRect/>
        </a:stretch>
      </xdr:blipFill>
      <xdr:spPr>
        <a:xfrm>
          <a:off x="9446260" y="14226540"/>
          <a:ext cx="455295" cy="463550"/>
        </a:xfrm>
        <a:prstGeom prst="rect">
          <a:avLst/>
        </a:prstGeom>
        <a:noFill/>
        <a:ln w="9525">
          <a:noFill/>
        </a:ln>
      </xdr:spPr>
    </xdr:pic>
  </etc:cellImage>
  <etc:cellImage>
    <xdr:pic>
      <xdr:nvPicPr>
        <xdr:cNvPr id="188" name="ID_71465651454142498BBBAD04BFEA57E5"/>
        <xdr:cNvPicPr>
          <a:picLocks noChangeAspect="1"/>
        </xdr:cNvPicPr>
      </xdr:nvPicPr>
      <xdr:blipFill>
        <a:blip r:embed="rId187"/>
        <a:stretch>
          <a:fillRect/>
        </a:stretch>
      </xdr:blipFill>
      <xdr:spPr>
        <a:xfrm>
          <a:off x="9500870" y="14963775"/>
          <a:ext cx="506730" cy="509270"/>
        </a:xfrm>
        <a:prstGeom prst="rect">
          <a:avLst/>
        </a:prstGeom>
        <a:noFill/>
        <a:ln w="9525">
          <a:noFill/>
        </a:ln>
      </xdr:spPr>
    </xdr:pic>
  </etc:cellImage>
  <etc:cellImage>
    <xdr:pic>
      <xdr:nvPicPr>
        <xdr:cNvPr id="189" name="ID_0ACAFDA49B614DE7BF78303284063928"/>
        <xdr:cNvPicPr>
          <a:picLocks noChangeAspect="1"/>
        </xdr:cNvPicPr>
      </xdr:nvPicPr>
      <xdr:blipFill>
        <a:blip r:embed="rId188"/>
        <a:stretch>
          <a:fillRect/>
        </a:stretch>
      </xdr:blipFill>
      <xdr:spPr>
        <a:xfrm>
          <a:off x="9493250" y="15708630"/>
          <a:ext cx="584835" cy="580390"/>
        </a:xfrm>
        <a:prstGeom prst="rect">
          <a:avLst/>
        </a:prstGeom>
        <a:noFill/>
        <a:ln w="9525">
          <a:noFill/>
        </a:ln>
      </xdr:spPr>
    </xdr:pic>
  </etc:cellImage>
  <etc:cellImage>
    <xdr:pic>
      <xdr:nvPicPr>
        <xdr:cNvPr id="190" name="ID_AB98092D17A441A3A822336A2D65FBFB"/>
        <xdr:cNvPicPr>
          <a:picLocks noChangeAspect="1"/>
        </xdr:cNvPicPr>
      </xdr:nvPicPr>
      <xdr:blipFill>
        <a:blip r:embed="rId189"/>
        <a:stretch>
          <a:fillRect/>
        </a:stretch>
      </xdr:blipFill>
      <xdr:spPr>
        <a:xfrm>
          <a:off x="9498330" y="16486505"/>
          <a:ext cx="594360" cy="589915"/>
        </a:xfrm>
        <a:prstGeom prst="rect">
          <a:avLst/>
        </a:prstGeom>
        <a:noFill/>
        <a:ln w="9525">
          <a:noFill/>
        </a:ln>
      </xdr:spPr>
    </xdr:pic>
  </etc:cellImage>
  <etc:cellImage>
    <xdr:pic>
      <xdr:nvPicPr>
        <xdr:cNvPr id="191" name="ID_41EE70A8795544D7A907F4421DC176A8"/>
        <xdr:cNvPicPr>
          <a:picLocks noChangeAspect="1"/>
        </xdr:cNvPicPr>
      </xdr:nvPicPr>
      <xdr:blipFill>
        <a:blip r:embed="rId190"/>
        <a:stretch>
          <a:fillRect/>
        </a:stretch>
      </xdr:blipFill>
      <xdr:spPr>
        <a:xfrm>
          <a:off x="9494520" y="17345025"/>
          <a:ext cx="688975" cy="679450"/>
        </a:xfrm>
        <a:prstGeom prst="rect">
          <a:avLst/>
        </a:prstGeom>
        <a:noFill/>
        <a:ln w="9525">
          <a:noFill/>
        </a:ln>
      </xdr:spPr>
    </xdr:pic>
  </etc:cellImage>
  <etc:cellImage>
    <xdr:pic>
      <xdr:nvPicPr>
        <xdr:cNvPr id="192" name="ID_5FCBBC15A7224B03BE0091A5057FBD4E"/>
        <xdr:cNvPicPr>
          <a:picLocks noChangeAspect="1"/>
        </xdr:cNvPicPr>
      </xdr:nvPicPr>
      <xdr:blipFill>
        <a:blip r:embed="rId191"/>
        <a:stretch>
          <a:fillRect/>
        </a:stretch>
      </xdr:blipFill>
      <xdr:spPr>
        <a:xfrm>
          <a:off x="9533255" y="18374995"/>
          <a:ext cx="567055" cy="574040"/>
        </a:xfrm>
        <a:prstGeom prst="rect">
          <a:avLst/>
        </a:prstGeom>
        <a:noFill/>
        <a:ln w="9525">
          <a:noFill/>
        </a:ln>
      </xdr:spPr>
    </xdr:pic>
  </etc:cellImage>
  <etc:cellImage>
    <xdr:pic>
      <xdr:nvPicPr>
        <xdr:cNvPr id="193" name="ID_ACC737FBB1C54CBC81C8D06EB1EE7C91"/>
        <xdr:cNvPicPr>
          <a:picLocks noChangeAspect="1"/>
        </xdr:cNvPicPr>
      </xdr:nvPicPr>
      <xdr:blipFill>
        <a:blip r:embed="rId192"/>
        <a:stretch>
          <a:fillRect/>
        </a:stretch>
      </xdr:blipFill>
      <xdr:spPr>
        <a:xfrm>
          <a:off x="9630410" y="19406870"/>
          <a:ext cx="487045" cy="480695"/>
        </a:xfrm>
        <a:prstGeom prst="rect">
          <a:avLst/>
        </a:prstGeom>
        <a:noFill/>
        <a:ln w="9525">
          <a:noFill/>
        </a:ln>
      </xdr:spPr>
    </xdr:pic>
  </etc:cellImage>
  <etc:cellImage>
    <xdr:pic>
      <xdr:nvPicPr>
        <xdr:cNvPr id="194" name="ID_604A8D96A93744D0BA04CF8A71A46ABB"/>
        <xdr:cNvPicPr>
          <a:picLocks noChangeAspect="1"/>
        </xdr:cNvPicPr>
      </xdr:nvPicPr>
      <xdr:blipFill>
        <a:blip r:embed="rId193"/>
        <a:stretch>
          <a:fillRect/>
        </a:stretch>
      </xdr:blipFill>
      <xdr:spPr>
        <a:xfrm>
          <a:off x="9579610" y="20426680"/>
          <a:ext cx="534035" cy="541020"/>
        </a:xfrm>
        <a:prstGeom prst="rect">
          <a:avLst/>
        </a:prstGeom>
        <a:noFill/>
        <a:ln w="9525">
          <a:noFill/>
        </a:ln>
      </xdr:spPr>
    </xdr:pic>
  </etc:cellImage>
  <etc:cellImage>
    <xdr:pic>
      <xdr:nvPicPr>
        <xdr:cNvPr id="195" name="ID_21B3A12C3FEB4D718400D6E4C38BC0E7"/>
        <xdr:cNvPicPr>
          <a:picLocks noChangeAspect="1"/>
        </xdr:cNvPicPr>
      </xdr:nvPicPr>
      <xdr:blipFill>
        <a:blip r:embed="rId194"/>
        <a:stretch>
          <a:fillRect/>
        </a:stretch>
      </xdr:blipFill>
      <xdr:spPr>
        <a:xfrm>
          <a:off x="9606280" y="21370925"/>
          <a:ext cx="574675" cy="578485"/>
        </a:xfrm>
        <a:prstGeom prst="rect">
          <a:avLst/>
        </a:prstGeom>
        <a:noFill/>
        <a:ln w="9525">
          <a:noFill/>
        </a:ln>
      </xdr:spPr>
    </xdr:pic>
  </etc:cellImage>
  <etc:cellImage>
    <xdr:pic>
      <xdr:nvPicPr>
        <xdr:cNvPr id="196" name="ID_7CDDCFB4CCED4B5DAB0A09637F96C833"/>
        <xdr:cNvPicPr>
          <a:picLocks noChangeAspect="1"/>
        </xdr:cNvPicPr>
      </xdr:nvPicPr>
      <xdr:blipFill>
        <a:blip r:embed="rId195"/>
        <a:stretch>
          <a:fillRect/>
        </a:stretch>
      </xdr:blipFill>
      <xdr:spPr>
        <a:xfrm>
          <a:off x="9561195" y="22498685"/>
          <a:ext cx="552450" cy="556895"/>
        </a:xfrm>
        <a:prstGeom prst="rect">
          <a:avLst/>
        </a:prstGeom>
        <a:noFill/>
        <a:ln w="9525">
          <a:noFill/>
        </a:ln>
      </xdr:spPr>
    </xdr:pic>
  </etc:cellImage>
  <etc:cellImage>
    <xdr:pic>
      <xdr:nvPicPr>
        <xdr:cNvPr id="197" name="ID_E6B21610C352471D83A914F1A1BF33DD"/>
        <xdr:cNvPicPr>
          <a:picLocks noChangeAspect="1"/>
        </xdr:cNvPicPr>
      </xdr:nvPicPr>
      <xdr:blipFill>
        <a:blip r:embed="rId196"/>
        <a:stretch>
          <a:fillRect/>
        </a:stretch>
      </xdr:blipFill>
      <xdr:spPr>
        <a:xfrm>
          <a:off x="9564370" y="23633430"/>
          <a:ext cx="553085" cy="547370"/>
        </a:xfrm>
        <a:prstGeom prst="rect">
          <a:avLst/>
        </a:prstGeom>
        <a:noFill/>
        <a:ln w="9525">
          <a:noFill/>
        </a:ln>
      </xdr:spPr>
    </xdr:pic>
  </etc:cellImage>
  <etc:cellImage>
    <xdr:pic>
      <xdr:nvPicPr>
        <xdr:cNvPr id="198" name="ID_EA0D537A6B5C429D8BA7180B784B17EF"/>
        <xdr:cNvPicPr>
          <a:picLocks noChangeAspect="1"/>
        </xdr:cNvPicPr>
      </xdr:nvPicPr>
      <xdr:blipFill>
        <a:blip r:embed="rId197"/>
        <a:stretch>
          <a:fillRect/>
        </a:stretch>
      </xdr:blipFill>
      <xdr:spPr>
        <a:xfrm>
          <a:off x="9544685" y="24649430"/>
          <a:ext cx="520700" cy="526415"/>
        </a:xfrm>
        <a:prstGeom prst="rect">
          <a:avLst/>
        </a:prstGeom>
        <a:noFill/>
        <a:ln w="9525">
          <a:noFill/>
        </a:ln>
      </xdr:spPr>
    </xdr:pic>
  </etc:cellImage>
  <etc:cellImage>
    <xdr:pic>
      <xdr:nvPicPr>
        <xdr:cNvPr id="199" name="ID_0F4B5ECAB859442BB148C92AF51A5BE5"/>
        <xdr:cNvPicPr>
          <a:picLocks noChangeAspect="1"/>
        </xdr:cNvPicPr>
      </xdr:nvPicPr>
      <xdr:blipFill>
        <a:blip r:embed="rId198"/>
        <a:stretch>
          <a:fillRect/>
        </a:stretch>
      </xdr:blipFill>
      <xdr:spPr>
        <a:xfrm>
          <a:off x="9548495" y="25674955"/>
          <a:ext cx="516255" cy="513715"/>
        </a:xfrm>
        <a:prstGeom prst="rect">
          <a:avLst/>
        </a:prstGeom>
        <a:noFill/>
        <a:ln w="9525">
          <a:noFill/>
        </a:ln>
      </xdr:spPr>
    </xdr:pic>
  </etc:cellImage>
  <etc:cellImage>
    <xdr:pic>
      <xdr:nvPicPr>
        <xdr:cNvPr id="200" name="ID_8E2E3C2D8DD242D4A82AF4DE12C33CD2"/>
        <xdr:cNvPicPr>
          <a:picLocks noChangeAspect="1"/>
        </xdr:cNvPicPr>
      </xdr:nvPicPr>
      <xdr:blipFill>
        <a:blip r:embed="rId199"/>
        <a:stretch>
          <a:fillRect/>
        </a:stretch>
      </xdr:blipFill>
      <xdr:spPr>
        <a:xfrm>
          <a:off x="9566910" y="26614755"/>
          <a:ext cx="514350" cy="509270"/>
        </a:xfrm>
        <a:prstGeom prst="rect">
          <a:avLst/>
        </a:prstGeom>
        <a:noFill/>
        <a:ln w="9525">
          <a:noFill/>
        </a:ln>
      </xdr:spPr>
    </xdr:pic>
  </etc:cellImage>
  <etc:cellImage>
    <xdr:pic>
      <xdr:nvPicPr>
        <xdr:cNvPr id="201" name="ID_E7F838AC5BAE41B6A9D01878624A8193"/>
        <xdr:cNvPicPr>
          <a:picLocks noChangeAspect="1"/>
        </xdr:cNvPicPr>
      </xdr:nvPicPr>
      <xdr:blipFill>
        <a:blip r:embed="rId200"/>
        <a:stretch>
          <a:fillRect/>
        </a:stretch>
      </xdr:blipFill>
      <xdr:spPr>
        <a:xfrm>
          <a:off x="9579610" y="28625800"/>
          <a:ext cx="412750" cy="560070"/>
        </a:xfrm>
        <a:prstGeom prst="rect">
          <a:avLst/>
        </a:prstGeom>
        <a:noFill/>
        <a:ln w="9525">
          <a:noFill/>
        </a:ln>
      </xdr:spPr>
    </xdr:pic>
  </etc:cellImage>
  <etc:cellImage>
    <xdr:pic>
      <xdr:nvPicPr>
        <xdr:cNvPr id="202" name="ID_18E1970F0FB645B19B457D9FB12E5B77"/>
        <xdr:cNvPicPr>
          <a:picLocks noChangeAspect="1"/>
        </xdr:cNvPicPr>
      </xdr:nvPicPr>
      <xdr:blipFill>
        <a:blip r:embed="rId201"/>
        <a:stretch>
          <a:fillRect/>
        </a:stretch>
      </xdr:blipFill>
      <xdr:spPr>
        <a:xfrm>
          <a:off x="9587230" y="29582110"/>
          <a:ext cx="367665" cy="490855"/>
        </a:xfrm>
        <a:prstGeom prst="rect">
          <a:avLst/>
        </a:prstGeom>
        <a:noFill/>
        <a:ln w="9525">
          <a:noFill/>
        </a:ln>
      </xdr:spPr>
    </xdr:pic>
  </etc:cellImage>
  <etc:cellImage>
    <xdr:pic>
      <xdr:nvPicPr>
        <xdr:cNvPr id="203" name="ID_37409706E92C47A1B0BD87F8FACF7FD7" descr="core_image_url__exec_download_488862294"/>
        <xdr:cNvPicPr/>
      </xdr:nvPicPr>
      <xdr:blipFill>
        <a:blip r:embed="rId202"/>
        <a:stretch>
          <a:fillRect/>
        </a:stretch>
      </xdr:blipFill>
      <xdr:spPr>
        <a:xfrm>
          <a:off x="0" y="0"/>
          <a:ext cx="6090920" cy="10058400"/>
        </a:xfrm>
        <a:prstGeom prst="rect">
          <a:avLst/>
        </a:prstGeom>
      </xdr:spPr>
    </xdr:pic>
  </etc:cellImage>
  <etc:cellImage>
    <xdr:pic>
      <xdr:nvPicPr>
        <xdr:cNvPr id="204" name="ID_1A70892858284410AF887767975947ED" descr="core_image_url__exec_download_2576580158"/>
        <xdr:cNvPicPr/>
      </xdr:nvPicPr>
      <xdr:blipFill>
        <a:blip r:embed="rId203"/>
        <a:stretch>
          <a:fillRect/>
        </a:stretch>
      </xdr:blipFill>
      <xdr:spPr>
        <a:xfrm>
          <a:off x="0" y="0"/>
          <a:ext cx="6571615" cy="10058400"/>
        </a:xfrm>
        <a:prstGeom prst="rect">
          <a:avLst/>
        </a:prstGeom>
      </xdr:spPr>
    </xdr:pic>
  </etc:cellImage>
  <etc:cellImage>
    <xdr:pic>
      <xdr:nvPicPr>
        <xdr:cNvPr id="205" name="ID_035DAD09C35A47D0BEBDDA9A7354C10C" descr="core_image_url__exec_download_3144593893"/>
        <xdr:cNvPicPr/>
      </xdr:nvPicPr>
      <xdr:blipFill>
        <a:blip r:embed="rId204"/>
        <a:stretch>
          <a:fillRect/>
        </a:stretch>
      </xdr:blipFill>
      <xdr:spPr>
        <a:xfrm>
          <a:off x="0" y="0"/>
          <a:ext cx="6571615" cy="10058400"/>
        </a:xfrm>
        <a:prstGeom prst="rect">
          <a:avLst/>
        </a:prstGeom>
      </xdr:spPr>
    </xdr:pic>
  </etc:cellImage>
  <etc:cellImage>
    <xdr:pic>
      <xdr:nvPicPr>
        <xdr:cNvPr id="206" name="ID_754AC492D6B948EA88A3BA1A007AC402" descr="core_image_url__exec_download_2933025544"/>
        <xdr:cNvPicPr/>
      </xdr:nvPicPr>
      <xdr:blipFill>
        <a:blip r:embed="rId205"/>
        <a:stretch>
          <a:fillRect/>
        </a:stretch>
      </xdr:blipFill>
      <xdr:spPr>
        <a:xfrm>
          <a:off x="0" y="0"/>
          <a:ext cx="6090920" cy="10058400"/>
        </a:xfrm>
        <a:prstGeom prst="rect">
          <a:avLst/>
        </a:prstGeom>
      </xdr:spPr>
    </xdr:pic>
  </etc:cellImage>
  <etc:cellImage>
    <xdr:pic>
      <xdr:nvPicPr>
        <xdr:cNvPr id="207" name="ID_E3AC56DD2EE74C0D8B5B7799AA95B7F1" descr="core_image_url__exec_download_768425582"/>
        <xdr:cNvPicPr/>
      </xdr:nvPicPr>
      <xdr:blipFill>
        <a:blip r:embed="rId206"/>
        <a:stretch>
          <a:fillRect/>
        </a:stretch>
      </xdr:blipFill>
      <xdr:spPr>
        <a:xfrm>
          <a:off x="0" y="0"/>
          <a:ext cx="6090920" cy="10058400"/>
        </a:xfrm>
        <a:prstGeom prst="rect">
          <a:avLst/>
        </a:prstGeom>
      </xdr:spPr>
    </xdr:pic>
  </etc:cellImage>
  <etc:cellImage>
    <xdr:pic>
      <xdr:nvPicPr>
        <xdr:cNvPr id="208" name="ID_F6E22DCE48164046B6CA5FE5180476EA" descr="core_image_url__exec_download_2606759744"/>
        <xdr:cNvPicPr/>
      </xdr:nvPicPr>
      <xdr:blipFill>
        <a:blip r:embed="rId207"/>
        <a:stretch>
          <a:fillRect/>
        </a:stretch>
      </xdr:blipFill>
      <xdr:spPr>
        <a:xfrm>
          <a:off x="0" y="0"/>
          <a:ext cx="6571615" cy="10058400"/>
        </a:xfrm>
        <a:prstGeom prst="rect">
          <a:avLst/>
        </a:prstGeom>
      </xdr:spPr>
    </xdr:pic>
  </etc:cellImage>
  <etc:cellImage>
    <xdr:pic>
      <xdr:nvPicPr>
        <xdr:cNvPr id="209" name="ID_C141BE4090A84F86886C998842DCEAE2" descr="core_image_url__exec_download_132829388"/>
        <xdr:cNvPicPr/>
      </xdr:nvPicPr>
      <xdr:blipFill>
        <a:blip r:embed="rId208"/>
        <a:stretch>
          <a:fillRect/>
        </a:stretch>
      </xdr:blipFill>
      <xdr:spPr>
        <a:xfrm>
          <a:off x="0" y="0"/>
          <a:ext cx="6090920" cy="10058400"/>
        </a:xfrm>
        <a:prstGeom prst="rect">
          <a:avLst/>
        </a:prstGeom>
      </xdr:spPr>
    </xdr:pic>
  </etc:cellImage>
  <etc:cellImage>
    <xdr:pic>
      <xdr:nvPicPr>
        <xdr:cNvPr id="210" name="ID_5E54544552194B4C852D25C930BA26AA" descr="core_image_url__exec_download_50845291"/>
        <xdr:cNvPicPr/>
      </xdr:nvPicPr>
      <xdr:blipFill>
        <a:blip r:embed="rId209"/>
        <a:stretch>
          <a:fillRect/>
        </a:stretch>
      </xdr:blipFill>
      <xdr:spPr>
        <a:xfrm>
          <a:off x="0" y="0"/>
          <a:ext cx="6571615" cy="10058400"/>
        </a:xfrm>
        <a:prstGeom prst="rect">
          <a:avLst/>
        </a:prstGeom>
      </xdr:spPr>
    </xdr:pic>
  </etc:cellImage>
  <etc:cellImage>
    <xdr:pic>
      <xdr:nvPicPr>
        <xdr:cNvPr id="211" name="ID_B446AD63F3874CBF9C0D1CAE93280978" descr="core_image_url__exec_download_3029636852"/>
        <xdr:cNvPicPr/>
      </xdr:nvPicPr>
      <xdr:blipFill>
        <a:blip r:embed="rId210"/>
        <a:stretch>
          <a:fillRect/>
        </a:stretch>
      </xdr:blipFill>
      <xdr:spPr>
        <a:xfrm>
          <a:off x="0" y="0"/>
          <a:ext cx="6090920" cy="10058400"/>
        </a:xfrm>
        <a:prstGeom prst="rect">
          <a:avLst/>
        </a:prstGeom>
      </xdr:spPr>
    </xdr:pic>
  </etc:cellImage>
  <etc:cellImage>
    <xdr:pic>
      <xdr:nvPicPr>
        <xdr:cNvPr id="212" name="ID_38C9BA0362814BB8A43A020B811024DD" descr="core_image_url__exec_download_2071577868"/>
        <xdr:cNvPicPr/>
      </xdr:nvPicPr>
      <xdr:blipFill>
        <a:blip r:embed="rId211"/>
        <a:stretch>
          <a:fillRect/>
        </a:stretch>
      </xdr:blipFill>
      <xdr:spPr>
        <a:xfrm>
          <a:off x="0" y="0"/>
          <a:ext cx="6090920" cy="10058400"/>
        </a:xfrm>
        <a:prstGeom prst="rect">
          <a:avLst/>
        </a:prstGeom>
      </xdr:spPr>
    </xdr:pic>
  </etc:cellImage>
  <etc:cellImage>
    <xdr:pic>
      <xdr:nvPicPr>
        <xdr:cNvPr id="213" name="ID_81DE9E4B09904E18AC6038292DAA2C77" descr="core_image_url__exec_download_3965393314"/>
        <xdr:cNvPicPr/>
      </xdr:nvPicPr>
      <xdr:blipFill>
        <a:blip r:embed="rId212"/>
        <a:stretch>
          <a:fillRect/>
        </a:stretch>
      </xdr:blipFill>
      <xdr:spPr>
        <a:xfrm>
          <a:off x="0" y="0"/>
          <a:ext cx="6090920" cy="10058400"/>
        </a:xfrm>
        <a:prstGeom prst="rect">
          <a:avLst/>
        </a:prstGeom>
      </xdr:spPr>
    </xdr:pic>
  </etc:cellImage>
  <etc:cellImage>
    <xdr:pic>
      <xdr:nvPicPr>
        <xdr:cNvPr id="214" name="ID_0FA50C91C4964B198673AD63776F35CC" descr="core_image_url__exec_download_961130794"/>
        <xdr:cNvPicPr/>
      </xdr:nvPicPr>
      <xdr:blipFill>
        <a:blip r:embed="rId213"/>
        <a:stretch>
          <a:fillRect/>
        </a:stretch>
      </xdr:blipFill>
      <xdr:spPr>
        <a:xfrm>
          <a:off x="0" y="0"/>
          <a:ext cx="4577715" cy="10058400"/>
        </a:xfrm>
        <a:prstGeom prst="rect">
          <a:avLst/>
        </a:prstGeom>
      </xdr:spPr>
    </xdr:pic>
  </etc:cellImage>
  <etc:cellImage>
    <xdr:pic>
      <xdr:nvPicPr>
        <xdr:cNvPr id="215" name="ID_5DC1A8E08EF64453844582030E63280A" descr="core_image_url__exec_download_1077522520"/>
        <xdr:cNvPicPr/>
      </xdr:nvPicPr>
      <xdr:blipFill>
        <a:blip r:embed="rId214"/>
        <a:stretch>
          <a:fillRect/>
        </a:stretch>
      </xdr:blipFill>
      <xdr:spPr>
        <a:xfrm>
          <a:off x="0" y="0"/>
          <a:ext cx="4577715" cy="10058400"/>
        </a:xfrm>
        <a:prstGeom prst="rect">
          <a:avLst/>
        </a:prstGeom>
      </xdr:spPr>
    </xdr:pic>
  </etc:cellImage>
  <etc:cellImage>
    <xdr:pic>
      <xdr:nvPicPr>
        <xdr:cNvPr id="216" name="ID_EA17865701614720A18B9256FBD0C62C" descr="core_image_url__exec_download_2435012391"/>
        <xdr:cNvPicPr/>
      </xdr:nvPicPr>
      <xdr:blipFill>
        <a:blip r:embed="rId215"/>
        <a:stretch>
          <a:fillRect/>
        </a:stretch>
      </xdr:blipFill>
      <xdr:spPr>
        <a:xfrm>
          <a:off x="0" y="0"/>
          <a:ext cx="4577715" cy="10058400"/>
        </a:xfrm>
        <a:prstGeom prst="rect">
          <a:avLst/>
        </a:prstGeom>
      </xdr:spPr>
    </xdr:pic>
  </etc:cellImage>
  <etc:cellImage>
    <xdr:pic>
      <xdr:nvPicPr>
        <xdr:cNvPr id="217" name="ID_AB1B85AF52004D448CBAA65548888C01" descr="core_image_url__exec_download_2194633423"/>
        <xdr:cNvPicPr/>
      </xdr:nvPicPr>
      <xdr:blipFill>
        <a:blip r:embed="rId216"/>
        <a:stretch>
          <a:fillRect/>
        </a:stretch>
      </xdr:blipFill>
      <xdr:spPr>
        <a:xfrm>
          <a:off x="0" y="0"/>
          <a:ext cx="4577715" cy="10058400"/>
        </a:xfrm>
        <a:prstGeom prst="rect">
          <a:avLst/>
        </a:prstGeom>
      </xdr:spPr>
    </xdr:pic>
  </etc:cellImage>
  <etc:cellImage>
    <xdr:pic>
      <xdr:nvPicPr>
        <xdr:cNvPr id="218" name="ID_98468C4E6D1E433FAAAD85584B9C2052" descr="core_image_url__exec_download_2822153440"/>
        <xdr:cNvPicPr/>
      </xdr:nvPicPr>
      <xdr:blipFill>
        <a:blip r:embed="rId217"/>
        <a:stretch>
          <a:fillRect/>
        </a:stretch>
      </xdr:blipFill>
      <xdr:spPr>
        <a:xfrm>
          <a:off x="0" y="0"/>
          <a:ext cx="6090920" cy="10058400"/>
        </a:xfrm>
        <a:prstGeom prst="rect">
          <a:avLst/>
        </a:prstGeom>
      </xdr:spPr>
    </xdr:pic>
  </etc:cellImage>
  <etc:cellImage>
    <xdr:pic>
      <xdr:nvPicPr>
        <xdr:cNvPr id="219" name="ID_B48A68A801904113A604DBF39DDAFC2A" descr="core_image_url__exec_download_1269591704"/>
        <xdr:cNvPicPr/>
      </xdr:nvPicPr>
      <xdr:blipFill>
        <a:blip r:embed="rId218"/>
        <a:stretch>
          <a:fillRect/>
        </a:stretch>
      </xdr:blipFill>
      <xdr:spPr>
        <a:xfrm>
          <a:off x="0" y="0"/>
          <a:ext cx="6090920" cy="10058400"/>
        </a:xfrm>
        <a:prstGeom prst="rect">
          <a:avLst/>
        </a:prstGeom>
      </xdr:spPr>
    </xdr:pic>
  </etc:cellImage>
  <etc:cellImage>
    <xdr:pic>
      <xdr:nvPicPr>
        <xdr:cNvPr id="220" name="ID_AF0539ED6FE94C65922AB277286C3AE7" descr="core_image_url__exec_download_985351839"/>
        <xdr:cNvPicPr/>
      </xdr:nvPicPr>
      <xdr:blipFill>
        <a:blip r:embed="rId219"/>
        <a:stretch>
          <a:fillRect/>
        </a:stretch>
      </xdr:blipFill>
      <xdr:spPr>
        <a:xfrm>
          <a:off x="0" y="0"/>
          <a:ext cx="6090920" cy="10058400"/>
        </a:xfrm>
        <a:prstGeom prst="rect">
          <a:avLst/>
        </a:prstGeom>
      </xdr:spPr>
    </xdr:pic>
  </etc:cellImage>
  <etc:cellImage>
    <xdr:pic>
      <xdr:nvPicPr>
        <xdr:cNvPr id="221" name="ID_55E95A20654A446D953E6A760C74F7A4" descr="core_image_url__exec_download_3039386466"/>
        <xdr:cNvPicPr/>
      </xdr:nvPicPr>
      <xdr:blipFill>
        <a:blip r:embed="rId220"/>
        <a:stretch>
          <a:fillRect/>
        </a:stretch>
      </xdr:blipFill>
      <xdr:spPr>
        <a:xfrm>
          <a:off x="0" y="0"/>
          <a:ext cx="6090920" cy="10058400"/>
        </a:xfrm>
        <a:prstGeom prst="rect">
          <a:avLst/>
        </a:prstGeom>
      </xdr:spPr>
    </xdr:pic>
  </etc:cellImage>
  <etc:cellImage>
    <xdr:pic>
      <xdr:nvPicPr>
        <xdr:cNvPr id="222" name="ID_25EC603AAC7B4262980FD1876933FECE" descr="core_image_url__exec_download_1278676509"/>
        <xdr:cNvPicPr/>
      </xdr:nvPicPr>
      <xdr:blipFill>
        <a:blip r:embed="rId221"/>
        <a:stretch>
          <a:fillRect/>
        </a:stretch>
      </xdr:blipFill>
      <xdr:spPr>
        <a:xfrm>
          <a:off x="0" y="0"/>
          <a:ext cx="6090920" cy="10058400"/>
        </a:xfrm>
        <a:prstGeom prst="rect">
          <a:avLst/>
        </a:prstGeom>
      </xdr:spPr>
    </xdr:pic>
  </etc:cellImage>
  <etc:cellImage>
    <xdr:pic>
      <xdr:nvPicPr>
        <xdr:cNvPr id="223" name="ID_2AC9EE07CFF34C6E8E18A93CC0864C3E" descr="core_image_url__exec_download_336514205"/>
        <xdr:cNvPicPr/>
      </xdr:nvPicPr>
      <xdr:blipFill>
        <a:blip r:embed="rId222"/>
        <a:stretch>
          <a:fillRect/>
        </a:stretch>
      </xdr:blipFill>
      <xdr:spPr>
        <a:xfrm>
          <a:off x="0" y="0"/>
          <a:ext cx="6090920" cy="10058400"/>
        </a:xfrm>
        <a:prstGeom prst="rect">
          <a:avLst/>
        </a:prstGeom>
      </xdr:spPr>
    </xdr:pic>
  </etc:cellImage>
  <etc:cellImage>
    <xdr:pic>
      <xdr:nvPicPr>
        <xdr:cNvPr id="224" name="ID_DEC81839FFF84E0F9C2D1EFD47FDD116" descr="core_image_url__exec_download_1656292939"/>
        <xdr:cNvPicPr/>
      </xdr:nvPicPr>
      <xdr:blipFill>
        <a:blip r:embed="rId223"/>
        <a:stretch>
          <a:fillRect/>
        </a:stretch>
      </xdr:blipFill>
      <xdr:spPr>
        <a:xfrm>
          <a:off x="0" y="0"/>
          <a:ext cx="6090920" cy="10058400"/>
        </a:xfrm>
        <a:prstGeom prst="rect">
          <a:avLst/>
        </a:prstGeom>
      </xdr:spPr>
    </xdr:pic>
  </etc:cellImage>
  <etc:cellImage>
    <xdr:pic>
      <xdr:nvPicPr>
        <xdr:cNvPr id="225" name="ID_CFA44456935A471BABAE850E82A37F8E" descr="core_image_url__exec_download_849577303"/>
        <xdr:cNvPicPr/>
      </xdr:nvPicPr>
      <xdr:blipFill>
        <a:blip r:embed="rId224"/>
        <a:stretch>
          <a:fillRect/>
        </a:stretch>
      </xdr:blipFill>
      <xdr:spPr>
        <a:xfrm>
          <a:off x="0" y="0"/>
          <a:ext cx="6090920" cy="10058400"/>
        </a:xfrm>
        <a:prstGeom prst="rect">
          <a:avLst/>
        </a:prstGeom>
      </xdr:spPr>
    </xdr:pic>
  </etc:cellImage>
  <etc:cellImage>
    <xdr:pic>
      <xdr:nvPicPr>
        <xdr:cNvPr id="226" name="ID_B1FFE5A5BA6A4F339E1CB394F9087C2F" descr="core_image_url__exec_download_3772740569"/>
        <xdr:cNvPicPr/>
      </xdr:nvPicPr>
      <xdr:blipFill>
        <a:blip r:embed="rId225"/>
        <a:stretch>
          <a:fillRect/>
        </a:stretch>
      </xdr:blipFill>
      <xdr:spPr>
        <a:xfrm>
          <a:off x="0" y="0"/>
          <a:ext cx="6090920" cy="10058400"/>
        </a:xfrm>
        <a:prstGeom prst="rect">
          <a:avLst/>
        </a:prstGeom>
      </xdr:spPr>
    </xdr:pic>
  </etc:cellImage>
  <etc:cellImage>
    <xdr:pic>
      <xdr:nvPicPr>
        <xdr:cNvPr id="227" name="ID_CF4D50A6401D49EB9FD5D653755A3BC9" descr="core_image_url__exec_download_852304509"/>
        <xdr:cNvPicPr/>
      </xdr:nvPicPr>
      <xdr:blipFill>
        <a:blip r:embed="rId226"/>
        <a:stretch>
          <a:fillRect/>
        </a:stretch>
      </xdr:blipFill>
      <xdr:spPr>
        <a:xfrm>
          <a:off x="0" y="0"/>
          <a:ext cx="6090920" cy="10058400"/>
        </a:xfrm>
        <a:prstGeom prst="rect">
          <a:avLst/>
        </a:prstGeom>
      </xdr:spPr>
    </xdr:pic>
  </etc:cellImage>
  <etc:cellImage>
    <xdr:pic>
      <xdr:nvPicPr>
        <xdr:cNvPr id="228" name="ID_F3666F6D4E9540CEA731C565DCBAD716"/>
        <xdr:cNvPicPr>
          <a:picLocks noChangeAspect="1"/>
        </xdr:cNvPicPr>
      </xdr:nvPicPr>
      <xdr:blipFill>
        <a:blip r:embed="rId227"/>
        <a:stretch>
          <a:fillRect/>
        </a:stretch>
      </xdr:blipFill>
      <xdr:spPr>
        <a:xfrm>
          <a:off x="7186295" y="663575"/>
          <a:ext cx="1421765" cy="1169035"/>
        </a:xfrm>
        <a:prstGeom prst="rect">
          <a:avLst/>
        </a:prstGeom>
        <a:noFill/>
        <a:ln w="9525">
          <a:noFill/>
        </a:ln>
      </xdr:spPr>
    </xdr:pic>
  </etc:cellImage>
  <etc:cellImage>
    <xdr:pic>
      <xdr:nvPicPr>
        <xdr:cNvPr id="229" name="ID_EA33A70DD53642D587343B76E561D522"/>
        <xdr:cNvPicPr>
          <a:picLocks noChangeAspect="1"/>
        </xdr:cNvPicPr>
      </xdr:nvPicPr>
      <xdr:blipFill>
        <a:blip r:embed="rId228"/>
        <a:stretch>
          <a:fillRect/>
        </a:stretch>
      </xdr:blipFill>
      <xdr:spPr>
        <a:xfrm>
          <a:off x="7070725" y="1940560"/>
          <a:ext cx="1449070" cy="1169035"/>
        </a:xfrm>
        <a:prstGeom prst="rect">
          <a:avLst/>
        </a:prstGeom>
        <a:noFill/>
        <a:ln w="9525">
          <a:noFill/>
        </a:ln>
      </xdr:spPr>
    </xdr:pic>
  </etc:cellImage>
  <etc:cellImage>
    <xdr:pic>
      <xdr:nvPicPr>
        <xdr:cNvPr id="230" name="ID_EA69B16CA62042AC956FFD9202F5A9F8"/>
        <xdr:cNvPicPr>
          <a:picLocks noChangeAspect="1"/>
        </xdr:cNvPicPr>
      </xdr:nvPicPr>
      <xdr:blipFill>
        <a:blip r:embed="rId229"/>
        <a:stretch>
          <a:fillRect/>
        </a:stretch>
      </xdr:blipFill>
      <xdr:spPr>
        <a:xfrm>
          <a:off x="7115810" y="3408680"/>
          <a:ext cx="1420495" cy="1002030"/>
        </a:xfrm>
        <a:prstGeom prst="rect">
          <a:avLst/>
        </a:prstGeom>
        <a:noFill/>
        <a:ln w="9525">
          <a:noFill/>
        </a:ln>
      </xdr:spPr>
    </xdr:pic>
  </etc:cellImage>
  <etc:cellImage>
    <xdr:pic>
      <xdr:nvPicPr>
        <xdr:cNvPr id="231" name="ID_3D1BB8C7FB11480A86D1C90C661F3FDC"/>
        <xdr:cNvPicPr>
          <a:picLocks noChangeAspect="1"/>
        </xdr:cNvPicPr>
      </xdr:nvPicPr>
      <xdr:blipFill>
        <a:blip r:embed="rId230"/>
        <a:stretch>
          <a:fillRect/>
        </a:stretch>
      </xdr:blipFill>
      <xdr:spPr>
        <a:xfrm>
          <a:off x="7012305" y="4572635"/>
          <a:ext cx="1450340" cy="864870"/>
        </a:xfrm>
        <a:prstGeom prst="rect">
          <a:avLst/>
        </a:prstGeom>
        <a:noFill/>
        <a:ln w="9525">
          <a:noFill/>
        </a:ln>
      </xdr:spPr>
    </xdr:pic>
  </etc:cellImage>
  <etc:cellImage>
    <xdr:pic>
      <xdr:nvPicPr>
        <xdr:cNvPr id="232" name="ID_2E26990ACAE7419592659B601585119D"/>
        <xdr:cNvPicPr>
          <a:picLocks noChangeAspect="1"/>
        </xdr:cNvPicPr>
      </xdr:nvPicPr>
      <xdr:blipFill>
        <a:blip r:embed="rId231"/>
        <a:stretch>
          <a:fillRect/>
        </a:stretch>
      </xdr:blipFill>
      <xdr:spPr>
        <a:xfrm>
          <a:off x="7121525" y="8102600"/>
          <a:ext cx="1470025" cy="955040"/>
        </a:xfrm>
        <a:prstGeom prst="rect">
          <a:avLst/>
        </a:prstGeom>
        <a:noFill/>
        <a:ln w="9525">
          <a:noFill/>
        </a:ln>
      </xdr:spPr>
    </xdr:pic>
  </etc:cellImage>
  <etc:cellImage>
    <xdr:pic>
      <xdr:nvPicPr>
        <xdr:cNvPr id="233" name="ID_37FE0A6BB6974DA98C158ED5E24602D7"/>
        <xdr:cNvPicPr>
          <a:picLocks noChangeAspect="1"/>
        </xdr:cNvPicPr>
      </xdr:nvPicPr>
      <xdr:blipFill>
        <a:blip r:embed="rId232"/>
        <a:stretch>
          <a:fillRect/>
        </a:stretch>
      </xdr:blipFill>
      <xdr:spPr>
        <a:xfrm>
          <a:off x="7004050" y="5560060"/>
          <a:ext cx="1509395" cy="1216660"/>
        </a:xfrm>
        <a:prstGeom prst="rect">
          <a:avLst/>
        </a:prstGeom>
        <a:noFill/>
        <a:ln w="9525">
          <a:noFill/>
        </a:ln>
      </xdr:spPr>
    </xdr:pic>
  </etc:cellImage>
  <etc:cellImage>
    <xdr:pic>
      <xdr:nvPicPr>
        <xdr:cNvPr id="234" name="ID_C65BCBECFB904FE9938BAD2CEBC4D997"/>
        <xdr:cNvPicPr>
          <a:picLocks noChangeAspect="1"/>
        </xdr:cNvPicPr>
      </xdr:nvPicPr>
      <xdr:blipFill>
        <a:blip r:embed="rId231"/>
        <a:stretch>
          <a:fillRect/>
        </a:stretch>
      </xdr:blipFill>
      <xdr:spPr>
        <a:xfrm>
          <a:off x="7078345" y="6953885"/>
          <a:ext cx="1470025" cy="955040"/>
        </a:xfrm>
        <a:prstGeom prst="rect">
          <a:avLst/>
        </a:prstGeom>
        <a:noFill/>
        <a:ln w="9525">
          <a:noFill/>
        </a:ln>
      </xdr:spPr>
    </xdr:pic>
  </etc:cellImage>
  <etc:cellImage>
    <xdr:pic>
      <xdr:nvPicPr>
        <xdr:cNvPr id="235" name="ID_EE390AF6FD274143885F656CF33E9F4A"/>
        <xdr:cNvPicPr>
          <a:picLocks noChangeAspect="1"/>
        </xdr:cNvPicPr>
      </xdr:nvPicPr>
      <xdr:blipFill>
        <a:blip r:embed="rId233"/>
        <a:stretch>
          <a:fillRect/>
        </a:stretch>
      </xdr:blipFill>
      <xdr:spPr>
        <a:xfrm>
          <a:off x="7114540" y="9417050"/>
          <a:ext cx="1519555" cy="920750"/>
        </a:xfrm>
        <a:prstGeom prst="rect">
          <a:avLst/>
        </a:prstGeom>
        <a:noFill/>
        <a:ln w="9525">
          <a:noFill/>
        </a:ln>
      </xdr:spPr>
    </xdr:pic>
  </etc:cellImage>
  <etc:cellImage>
    <xdr:pic>
      <xdr:nvPicPr>
        <xdr:cNvPr id="236" name="ID_6C3094FF148F4B3085CCAB2D0F9121D8"/>
        <xdr:cNvPicPr>
          <a:picLocks noChangeAspect="1"/>
        </xdr:cNvPicPr>
      </xdr:nvPicPr>
      <xdr:blipFill>
        <a:blip r:embed="rId234"/>
        <a:stretch>
          <a:fillRect/>
        </a:stretch>
      </xdr:blipFill>
      <xdr:spPr>
        <a:xfrm>
          <a:off x="7051675" y="10584815"/>
          <a:ext cx="1475105" cy="842010"/>
        </a:xfrm>
        <a:prstGeom prst="rect">
          <a:avLst/>
        </a:prstGeom>
        <a:noFill/>
        <a:ln w="9525">
          <a:noFill/>
        </a:ln>
      </xdr:spPr>
    </xdr:pic>
  </etc:cellImage>
  <etc:cellImage>
    <xdr:pic>
      <xdr:nvPicPr>
        <xdr:cNvPr id="237" name="ID_F3277314EB1B45DF97F3C4DAC1AAF765"/>
        <xdr:cNvPicPr>
          <a:picLocks noChangeAspect="1"/>
        </xdr:cNvPicPr>
      </xdr:nvPicPr>
      <xdr:blipFill>
        <a:blip r:embed="rId235"/>
        <a:stretch>
          <a:fillRect/>
        </a:stretch>
      </xdr:blipFill>
      <xdr:spPr>
        <a:xfrm>
          <a:off x="7087235" y="11626850"/>
          <a:ext cx="1473200" cy="871855"/>
        </a:xfrm>
        <a:prstGeom prst="rect">
          <a:avLst/>
        </a:prstGeom>
        <a:noFill/>
        <a:ln w="9525">
          <a:noFill/>
        </a:ln>
      </xdr:spPr>
    </xdr:pic>
  </etc:cellImage>
  <etc:cellImage>
    <xdr:pic>
      <xdr:nvPicPr>
        <xdr:cNvPr id="238" name="ID_C2F274F7906E49EBA5CF60490814153E"/>
        <xdr:cNvPicPr>
          <a:picLocks noChangeAspect="1"/>
        </xdr:cNvPicPr>
      </xdr:nvPicPr>
      <xdr:blipFill>
        <a:blip r:embed="rId236"/>
        <a:stretch>
          <a:fillRect/>
        </a:stretch>
      </xdr:blipFill>
      <xdr:spPr>
        <a:xfrm>
          <a:off x="7057390" y="12750800"/>
          <a:ext cx="1448435" cy="822325"/>
        </a:xfrm>
        <a:prstGeom prst="rect">
          <a:avLst/>
        </a:prstGeom>
        <a:noFill/>
        <a:ln w="9525">
          <a:noFill/>
        </a:ln>
      </xdr:spPr>
    </xdr:pic>
  </etc:cellImage>
  <etc:cellImage>
    <xdr:pic>
      <xdr:nvPicPr>
        <xdr:cNvPr id="239" name="ID_775D90FFB36346CCBF698EFC4F9B91E4"/>
        <xdr:cNvPicPr>
          <a:picLocks noChangeAspect="1"/>
        </xdr:cNvPicPr>
      </xdr:nvPicPr>
      <xdr:blipFill>
        <a:blip r:embed="rId237"/>
        <a:stretch>
          <a:fillRect/>
        </a:stretch>
      </xdr:blipFill>
      <xdr:spPr>
        <a:xfrm>
          <a:off x="7071995" y="13912215"/>
          <a:ext cx="1535430" cy="862330"/>
        </a:xfrm>
        <a:prstGeom prst="rect">
          <a:avLst/>
        </a:prstGeom>
        <a:noFill/>
        <a:ln w="9525">
          <a:noFill/>
        </a:ln>
      </xdr:spPr>
    </xdr:pic>
  </etc:cellImage>
  <etc:cellImage>
    <xdr:pic>
      <xdr:nvPicPr>
        <xdr:cNvPr id="240" name="ID_1634BE99BCF346FAAAE08CB6C9A4B910"/>
        <xdr:cNvPicPr>
          <a:picLocks noChangeAspect="1"/>
        </xdr:cNvPicPr>
      </xdr:nvPicPr>
      <xdr:blipFill>
        <a:blip r:embed="rId238"/>
        <a:stretch>
          <a:fillRect/>
        </a:stretch>
      </xdr:blipFill>
      <xdr:spPr>
        <a:xfrm>
          <a:off x="7132955" y="15005685"/>
          <a:ext cx="1487805" cy="974725"/>
        </a:xfrm>
        <a:prstGeom prst="rect">
          <a:avLst/>
        </a:prstGeom>
        <a:noFill/>
        <a:ln w="9525">
          <a:noFill/>
        </a:ln>
      </xdr:spPr>
    </xdr:pic>
  </etc:cellImage>
  <etc:cellImage>
    <xdr:pic>
      <xdr:nvPicPr>
        <xdr:cNvPr id="241" name="ID_84CDE8923E7F4537A0C39944F0BFCB1D" descr=" "/>
        <xdr:cNvPicPr/>
      </xdr:nvPicPr>
      <xdr:blipFill>
        <a:blip r:embed="rId239"/>
        <a:srcRect/>
        <a:stretch>
          <a:fillRect/>
        </a:stretch>
      </xdr:blipFill>
      <xdr:spPr>
        <a:xfrm>
          <a:off x="7697470" y="81635600"/>
          <a:ext cx="582930" cy="342900"/>
        </a:xfrm>
        <a:prstGeom prst="rect">
          <a:avLst/>
        </a:prstGeom>
        <a:noFill/>
        <a:ln w="9525" cap="flat" cmpd="sng">
          <a:noFill/>
          <a:prstDash val="solid"/>
          <a:miter/>
        </a:ln>
        <a:effectLst/>
      </xdr:spPr>
    </xdr:pic>
  </etc:cellImage>
</etc:cellImages>
</file>

<file path=xl/sharedStrings.xml><?xml version="1.0" encoding="utf-8"?>
<sst xmlns="http://schemas.openxmlformats.org/spreadsheetml/2006/main" count="766" uniqueCount="645">
  <si>
    <t>福建省儿童医院2026年训练教具物资采购清单</t>
  </si>
  <si>
    <t>（一）康复科ST组</t>
  </si>
  <si>
    <t>序号</t>
  </si>
  <si>
    <t>物资名称</t>
  </si>
  <si>
    <t>规格</t>
  </si>
  <si>
    <t>数量</t>
  </si>
  <si>
    <t>参考链接</t>
  </si>
  <si>
    <t>参考图片</t>
  </si>
  <si>
    <t>木质儿童过家家3-6岁厨房冰箱玩具仿真沉浸式场景小大人做饭套装</t>
  </si>
  <si>
    <t>Vienna四款组合套</t>
  </si>
  <si>
    <t>https://www.kdocs.cn/office/link?target=https%3A%2F%2Fe.tb.cn%2Fh.8KXz5IactVLecBU%3Ftk%3DvXO6ThxFzpM&amp;fileId=561624451312</t>
  </si>
  <si>
    <t>Gromast儿童马桶坐便器男小孩女宝宝婴幼儿专用训练厕所便盆尿盆</t>
  </si>
  <si>
    <t>灰色</t>
  </si>
  <si>
    <t>https://www.kdocs.cn/office/link?target=https%3A%2F%2Fe.tb.cn%2Fh.8pXgzFRsB4ZPiL7%3Ftk%3DfDVCThxDfQp&amp;fileId=561624451312</t>
  </si>
  <si>
    <t>儿童过家家玩具仿真浴室套装女孩洗澡沐浴用具大浴池搪胶娃娃配件</t>
  </si>
  <si>
    <t>大浴池+浴室玩具+男娃娃</t>
  </si>
  <si>
    <t>https://www.kdocs.cn/office/link?target=https%3A%2F%2Fe.tb.cn%2Fh.8K2YuGGDf5mL7Rg%3Ftk%3DpcpBThxDAUq&amp;fileId=561624451312</t>
  </si>
  <si>
    <t>娃娃家洗漱台玩具儿童过家家幼儿园仿真洗手池洗脸刷牙女孩化妆台</t>
  </si>
  <si>
    <t>化妆洗漱台玩具</t>
  </si>
  <si>
    <t>https://www.kdocs.cn/office/link?target=https%3A%2F%2Fe.tb.cn%2Fh.8qhlN8Xq8uJzm7U%3Ftk%3DzpbuThxBgvG&amp;fileId=561624451312</t>
  </si>
  <si>
    <t>英氏儿童小便器男童小便池宝宝尿盆站立挂墙式男宝如厕训练神器</t>
  </si>
  <si>
    <t>小便器</t>
  </si>
  <si>
    <t>https://www.kdocs.cn/office/link?target=https%3A%2F%2Fe.tb.cn%2Fh.8pXhs3ktcZf8gtM%3Ftk%3Da9DCThxBCSu&amp;fileId=561624451312</t>
  </si>
  <si>
    <t>儿童过家家玩具小床木制仿真幼儿园娃娃家区域角材料女孩宝宝礼物</t>
  </si>
  <si>
    <t>大号娃娃床+落地镜+衣橱</t>
  </si>
  <si>
    <t>https://www.kdocs.cn/office/link?target=https%3A%2F%2Fe.tb.cn%2Fh.8pXSUYilA5HGq57%3Ftk%3Dv1eCThxBCa6&amp;fileId=561624451312</t>
  </si>
  <si>
    <t>儿童对战翻翻棋消消乐对对碰早教互动观察力专注力记忆力桌面玩具</t>
  </si>
  <si>
    <t>（大号动物+水果款104棋）对对碰-双人对战</t>
  </si>
  <si>
    <t>https://www.kdocs.cn/office/link?target=https%3A%2F%2Fe.tb.cn%2Fh.8K2dyo3FUzsmdE5%3Ftk%3Dy7QFThCaLJH&amp;fileId=561624451312</t>
  </si>
  <si>
    <t>猫捉老鼠桌面游戏儿童提高专注力反应力训练益智亲子互动趣味玩具</t>
  </si>
  <si>
    <t>趣味捉鼠游戏</t>
  </si>
  <si>
    <t>https://www.kdocs.cn/office/link?target=https%3A%2F%2Fe.tb.cn%2Fh.8K2e0j5hNAwBgyl%3Ftk%3DHXDEThC04bC&amp;fileId=561624451312</t>
  </si>
  <si>
    <t>磁力迷宫专注力训练走珠幼儿园小班中班益智区思维逻辑玩具3到6岁</t>
  </si>
  <si>
    <t>探索路线（椴木磁力版）</t>
  </si>
  <si>
    <t>https://www.kdocs.cn/office/link?target=https%3A%2F%2Fe.tb.cn%2Fh.8JFIeCw5KV6p7Yn%3Ftk%3DmMKyThC0qua&amp;fileId=561624451312</t>
  </si>
  <si>
    <t>眼疾手快抓棍机接棒儿童掉落反应训练玩具眼急手快趣味手抓棒游戏</t>
  </si>
  <si>
    <t>（豪华-智能充电新款-1装）语音播报/3档调速（送充电线和挂钩*2挂绳）</t>
  </si>
  <si>
    <t>https://www.kdocs.cn/office/link?target=https%3A%2F%2Fe.tb.cn%2Fh.8qhpoIFA3PcMCeQ%3Ftk%3DNADxThCYTDv&amp;fileId=561624451312</t>
  </si>
  <si>
    <t>彩虹伞打地鼠幼儿园户外体育体能玩具早教八角伞亲子感统训练器材</t>
  </si>
  <si>
    <t>2米9洞+3气棒+打气筒+收纳袋</t>
  </si>
  <si>
    <t>https://www.kdocs.cn/office/link?target=https%3A%2F%2Fe.tb.cn%2Fh.hRfi3XmKjLCWpeU%3Ftk%3Dmgfu41rErw6&amp;fileId=561624451312</t>
  </si>
  <si>
    <t>感统训练器材家用手脚并用运动垫幼儿园户外玩具儿童团建游戏道具</t>
  </si>
  <si>
    <t>双人双脚单独款 赠送一个口哨</t>
  </si>
  <si>
    <t>https://www.kdocs.cn/office/link?target=https%3A%2F%2Fe.tb.cn%2Fh.8qhrm5zle6oJn62%3Ftk%3DCvvuThCXUAk&amp;fileId=561624451312</t>
  </si>
  <si>
    <t>儿童感统训练锻炼平衡独木桥家用幼儿园游戏道具宝宝室内运动玩具</t>
  </si>
  <si>
    <t>直条8条，弯条8条，链接墩4个</t>
  </si>
  <si>
    <t>https://www.kdocs.cn/office/link?target=https%3A%2F%2Fe.tb.cn%2Fh.8pXM5stKUnWMIHW%3Ftk%3DbsUHThC4Fux&amp;fileId=561624451312</t>
  </si>
  <si>
    <t>儿童瓢虫运动机玩具男女孩室内外感统训练运动亲子互动6生日礼物</t>
  </si>
  <si>
    <t>高阶提升款</t>
  </si>
  <si>
    <t>https://www.kdocs.cn/office/link?target=https%3A%2F%2Fe.tb.cn%2Fh.8JFB7YkKOeMdsKO%3Ftk%3DORgYThC559o&amp;fileId=561624451312</t>
  </si>
  <si>
    <t>充气不倒翁拳击儿童沙袋宝宝玩具健身训练小孩玩具婴儿室内益智</t>
  </si>
  <si>
    <t>【加厚升级】不倒拳击柱橙色</t>
  </si>
  <si>
    <t>https://www.kdocs.cn/office/link?target=https%3A%2F%2Fe.tb.cn%2Fh.8K28dfl8nVcMCOf%3Ftk%3D6qmsThCTVg6&amp;fileId=561624451312</t>
  </si>
  <si>
    <t>儿童过家家汉堡车帐篷仿真薯条快餐角色扮演小房子女孩子玩具屋</t>
  </si>
  <si>
    <t>汉堡车帐篷+双人汉堡餐40件</t>
  </si>
  <si>
    <t>https://chaoshi.detail.tmall.com/item.htm?abbucket=13&amp;id=967449807545&amp;mi_id=0000yr6RyMznHrKVF0BtE1DX5BeqkVK-5AVLpT7kniKsauY&amp;ns=1&amp;priceTId=2147878917898712635176785e0ff7&amp;skuId=6082148879822&amp;spm=a21n57.imgsearch.item.2&amp;utparam=%7B%22aplus_abtest%22%3A%225c0a2256528743ca959c8738119bded2%22%7D&amp;xxc=taobaoSearch</t>
  </si>
  <si>
    <t>小猪儿童佩奇过家家玩具佩琪公仔女童车一家四口房子玩偶套装女孩</t>
  </si>
  <si>
    <t>梦幻别墅+游乐场+红车+教室+25口 送摩天轮三礼品</t>
  </si>
  <si>
    <t>https://e.tb.cn/h.8p2ZLnRT9TZ9ieN?tk=6wn5ThCq8kS</t>
  </si>
  <si>
    <t>儿童水管道积木益智玩具走珠滚珠轨道智力3一6岁拼装搭男女孩玩具</t>
  </si>
  <si>
    <t>管道积木36p</t>
  </si>
  <si>
    <t>https://e.tb.cn/h.8K2jApCDQLSkRxg?tk=WwWiThCh6yI</t>
  </si>
  <si>
    <t>儿童霸王龙恐龙吞食轨道玩具车6变形滑行弹射合金收纳小汽车男孩3</t>
  </si>
  <si>
    <t>升级超大号霸王龙弹射车（收纳+吞食+弹射+名次玩法）送6辆合金车</t>
  </si>
  <si>
    <t>https://e.tb.cn/h.8pXtZeDcUBpl2eP?tk=HDEXThC8Ypl</t>
  </si>
  <si>
    <t>青蛙吃豆豆儿童玩具3到6岁益智游戏双人对战</t>
  </si>
  <si>
    <t>大号双人绿色配32颗豆</t>
  </si>
  <si>
    <t xml:space="preserve">https://e.tb.cn/h.8K2Mzdo1SVnvfHB?tk=hJSTThCkYvx </t>
  </si>
  <si>
    <t>保龄球玩具儿童套装大号室内球类运动户外男童宝宝2-4岁</t>
  </si>
  <si>
    <t>大号实心保龄球（10瓶+2球）</t>
  </si>
  <si>
    <t>https://e.tb.cn/h.8K2EAxqTXshicuh?tk=cU1aThCHyf9</t>
  </si>
  <si>
    <t>儿童烧烤火炉厨房宝宝做饭仿真烤串过家家玩具</t>
  </si>
  <si>
    <t>19件套带烤架（仿真烧烤串）</t>
  </si>
  <si>
    <t>https://e.tb.cn/h.8K2yjTGdF2SnP6K?tk=Fvk0ThCuUMx</t>
  </si>
  <si>
    <t>婴儿1-2岁益智8早教玩具</t>
  </si>
  <si>
    <t>12合一多功能六面体宝宝智力开发</t>
  </si>
  <si>
    <t>https://e.tb.cn/h.8qS9zY6t72W0Gxn?tk=bt8XThCvBYS</t>
  </si>
  <si>
    <t>儿童益智力开发轨道车玩具3到6岁小火车汽车闯关大冒险男孩女宝宝</t>
  </si>
  <si>
    <t>大冒险送3车（警车+救护车+消防车）+飞机</t>
  </si>
  <si>
    <t xml:space="preserve">https://e.tb.cn/h.8KdXeeMDv1xSn3f?tk=KuxuThyZZKk </t>
  </si>
  <si>
    <t>抽木棍平衡游戏棒儿童专注力训练玩具幼儿园中大班益智区域角材料</t>
  </si>
  <si>
    <t>三合一 抽木棒游戏</t>
  </si>
  <si>
    <t>https://e.tb.cn/h.8qSCdsLEyx4FP1V?tk=ERXqThyTCDA</t>
  </si>
  <si>
    <t>小蜜蜂采蜜磁性珠儿童钓鱼玩具益智早教颜色认知亲子互动桌面游戏</t>
  </si>
  <si>
    <t>小蜜蜂采蜜4人游戏</t>
  </si>
  <si>
    <t xml:space="preserve">https://e.tb.cn/h.8KdpxDE8U9bjeJV?tk=D4zMThyPPDF </t>
  </si>
  <si>
    <t>儿童弹跳鸭子专注力训练玩具桌面游戏亲子互动益智三岁女孩注意力</t>
  </si>
  <si>
    <t>b.duck带鱼竿小黄鸭（充电版）</t>
  </si>
  <si>
    <t>https://e.tb.cn/h.8q72KO0vxIPd4gw?tk=qpIjThymjzE</t>
  </si>
  <si>
    <t>电动趣味青蛙投射喂养吃虫游戏休闲亲子互动儿童益智玩具多人对战</t>
  </si>
  <si>
    <t>青蛙大冒险（绿色）➕充电电池</t>
  </si>
  <si>
    <t>https://e.tb.cn/h.8JERPzYrshkAg8t?tk=Qcc9ThyGRIR</t>
  </si>
  <si>
    <t>米佳汪汪飞碟运动感统训练器材宝宝户外露营儿童益智玩具生日礼物</t>
  </si>
  <si>
    <t>（柠檬黄）送8飞碟➕2捞网➕2防护面罩——无需电池就能玩</t>
  </si>
  <si>
    <t>https://e.tb.cn/h.8q7SyQl1OLOtn0C?tk=73uGThyuWqM</t>
  </si>
  <si>
    <t>儿童户外玩具疯狂躲避球室内亲子游戏幼儿园粘球类感统训练男孩女</t>
  </si>
  <si>
    <t>趣味躲避球（萌萌猴）伙伴装小号×2</t>
  </si>
  <si>
    <t>https://e.tb.cn/h.8KXBZxvM5AIXjCe?tk=bQbQThxuugw</t>
  </si>
  <si>
    <t>恐龙木质拼图</t>
  </si>
  <si>
    <t>两款组合</t>
  </si>
  <si>
    <t>https://e.tb.cn/h.8KWIVW1GEawqE4D?tk=caL1ThBJffJ</t>
  </si>
  <si>
    <t>蘑菇钉益智玩具</t>
  </si>
  <si>
    <t>创意蘑菇钉拼图</t>
  </si>
  <si>
    <t>https://e.tb.cn/h.8qi6lGdDWpSibjF?tk=R5sRThBs8ga</t>
  </si>
  <si>
    <t>四色游戏走位棋</t>
  </si>
  <si>
    <t>四色游戏＋颜色记忆棋</t>
  </si>
  <si>
    <t xml:space="preserve">https://e.tb.cn/h.8KWFj7jtShRAj67?tk=qrwsThBuKZi </t>
  </si>
  <si>
    <t>儿童益智力思维游戏</t>
  </si>
  <si>
    <t>几何形状配对</t>
  </si>
  <si>
    <t>https://e.tb.cn/h.8Jw8yw3kNy6qnLT?tk=sfu5ThBvSzg</t>
  </si>
  <si>
    <t>宝宝手眼协调苹果树捉虫游戏</t>
  </si>
  <si>
    <t>苹果树捉虫＋3d立体构建积木</t>
  </si>
  <si>
    <t>https://e.tb.cn/h.8qi9P3RDkKROtYI?tk=BCK1ThBxNIA</t>
  </si>
  <si>
    <t>儿童精细动作教具</t>
  </si>
  <si>
    <t>10色颜色形状配对</t>
  </si>
  <si>
    <t xml:space="preserve">https://e.tb.cn/h.8qiP8BhGE1DHHbb?tk=nIlQThByfxa </t>
  </si>
  <si>
    <t>幼儿童磁性拼图</t>
  </si>
  <si>
    <t>210＋图形＋120页题卡＋创意拼搭图册</t>
  </si>
  <si>
    <t>https://detail.tmall.com/item.htm?id=828021586575</t>
  </si>
  <si>
    <t>蒙氏早教颜色分类杯</t>
  </si>
  <si>
    <t>12色</t>
  </si>
  <si>
    <t>https://pages-g.m.taobao.com/wow/z/app/detail-next/item/index?id=830972579567&amp;x-ssr=true</t>
  </si>
  <si>
    <t>动物之家专注记忆力3-5儿童益智</t>
  </si>
  <si>
    <t>动物之家桌游</t>
  </si>
  <si>
    <t>https://detail.tmall.com/item.htm?app=weixin&amp;bc_fl_src=share-1041513609379640-2-1&amp;bxsign=scdXG2bXTeyvcAg5FZTEQLkfAqcw9qXk1qYIsr8qFvZHGwxivr_ra25yR0h_Ch70tgrRjA0JyW9uvJ1YyO-iyMv78NuvfzS32kwDGpX7chDjpbkEmukTo--CEJvvSBnjGSEqxOGmguxOslqdPk9lZRl_g&amp;cpp=1&amp;id=1077443339678&amp;price=37&amp;shareUniqueId=37240214475&amp;share_crt_v=1&amp;shareurl=true&amp;short_name=h.8pWqJr6i78Dfdml&amp;sourceType=item&amp;sp_tk=Njh4aFRoempTbWI%3D&amp;spm=a2159r.13376460.0.0&amp;suid=9f5f1f7d-3d09-4da5-bcfc-b678ec0c4208&amp;tbSocialPopKey=shareItem&amp;tk=68xhThzjSmb&amp;un=45280cb7a6aab8e8b77c34ba56368eac&amp;un_site=0&amp;ut_sk=1.aG3ZI4MGPekDAELbqhGMas48_21646297_1788965127410.Copy.1&amp;wxsign=tbwF9l5MzCd1ujm3Fr3WT7Kg-yJA9B5r78Z01KNJ9-8_Mw6JVmBvgvXih4Q4kbv208mfj6AvasK-8ovjImIxq0KL279YJIP9eO8zTIAvbHM-W3goR38rFusGt-zClx9U6TsDkp4XfJRL6Y1VJSvRJbYFA</t>
  </si>
  <si>
    <t>猫捉老鼠儿童多人对战玩具</t>
  </si>
  <si>
    <t>【益智训练】猫抓老鼠＋解绳大挑战</t>
  </si>
  <si>
    <t>https://detail.tmall.com/item.htm?app=weixin&amp;bc_fl_src=share-1041514539592960-2-1&amp;bxsign=scdqIuj7Z0HPhYE_ZIR0aHcL8Ob3KNoB0cbkM6d4KJzJ5LKQcsOwj5XctMOSD1R95h3rb59SLCUuVhjztaE2zAuGVTlkKVQXXUfB1HEIL1Sraom1qBKpYkyt_HxV_GYcLlNYckQITPXxmDzInLylzaxFQ&amp;cpp=1&amp;id=966834079257&amp;price=12.25&amp;shareUniqueId=37240452117&amp;share_crt_v=1&amp;shareurl=true&amp;short_name=h.8K3LtqzVj1nhDME&amp;sourceType=item&amp;sp_tk=MVU5eFRoektRNzA%3D&amp;spm=a2159r.13376460.0.0&amp;suid=896223a7-44ac-4f1b-80bd-04147b74013a&amp;tbSocialPopKey=shareItem&amp;tk=1U9xThzKQ70&amp;un=45280cb7a6aab8e8b77c34ba56368eac&amp;un_site=0&amp;ut_sk=1.aG3ZI4MGPekDAELbqhGMas48_21646297_1788965127410.Copy.1&amp;wxsign=tbwmOi2TqP4y-z3ENPWBn3lkF9WPqpTeUAoRnU6t4S3ue5CpyB6B95gr9lMytpv6Q6nQKkxpT9h9NlumplhpsUpbfmWm8Y2vAcNrHyV3JHeE1m90BsN_8aSQk5H_eoT1KQEEB4ywDvlgRzxjpT-uSLx5A&amp;skuId=5914157068270</t>
  </si>
  <si>
    <t>趣然儿童桌面益智思维训练玩具</t>
  </si>
  <si>
    <t>兔子陷阱【豪华版】＋移车出库360题</t>
  </si>
  <si>
    <t>https://pages-fast.m.taobao.com/wow/z/app/ltao-fe/tbms-limited-grad/externalDetail?x-ssr=true&amp;x-preload=true&amp;disableNav=YES&amp;disableProgress=true&amp;status_bar_transparent=true&amp;forceThemis=true&amp;skeleton=true&amp;force_ssr=true&amp;itemIds=681765114418&amp;src=msdetail&amp;shareFrom=xsmsDetail</t>
  </si>
  <si>
    <t>儿童皇儿早教泡泡巴士冰淇淋雪糕车字母形状宝宝启蒙玩具戏水洗澡</t>
  </si>
  <si>
    <t>皇儿巴士泡泡冰淇淋红色</t>
  </si>
  <si>
    <t>https://pages-g.m.taobao.com/wow/z/app/detail-next/item/index?id=772930747044&amp;price=34&amp;sourceType=item&amp;sourceType=item&amp;suid=dcab7de3-b527-4aac-a56f-2a8286f0c354&amp;shareUniqueId=37241551550&amp;ut_sk=1.aG3ZI4MGPekDAELbqhGMas48_21646297_1788995474017.Copy.1&amp;un=45280cb7a6aab8e8b77c34ba56368eac&amp;share_crt_v=1&amp;un_site=0&amp;spm=a2159r.13376460.0.0&amp;wxsign=tbwCSDB30uKaOqIxexUCXa822TwUDUEHdgQtSFRZZTooB34pzSegDdcM7G0wdpeufV2lMMmGZXRFw1hW8mEcLxnInD_JJsOFw6Vn-rXGna4gldeYRl4F-tsTiFzFDUXU1OS3WRF6WqY-D_8luzKBEDyug&amp;tbSocialPopKey=shareItem&amp;sp_tk=cktlT1RTM1VSc0U%3D&amp;bc_fl_src=share-1041513786138499-2-8&amp;cpp=1&amp;shareurl=true&amp;short_name=h.8pSpSHK4p5XP6Nr&amp;bxsign=scdazoeJB64atFzAWYQ-irGtBGOdYTEJPoPlpCwqkcZc_PdbwVg2GERdLYZkMel8Aet1t1h7HNEF26Ip8zwlnK4BhovTFDJjZirVByVs8VJudfQVX1R9h8G4zUmRu9sw5W8cP1Z0gxhKvh2hr-D38PqCg&amp;tk=rKeOTS3URsE&amp;app=qq&amp;x-ssr=true</t>
  </si>
  <si>
    <t>2025新款空气泡泡机儿童</t>
  </si>
  <si>
    <t>魔力空气炮﹣蓝色【配6纸杯】</t>
  </si>
  <si>
    <t>https://pages-g.m.taobao.com/wow/z/app/detail-next/item/index?id=977204128369&amp;price=27.9&amp;sourceType=item&amp;sourceType=item&amp;suid=0478a99b-ee57-4346-8124-c0227bdb4a16&amp;shareUniqueId=37241402901&amp;ut_sk=1.aG3ZI4MGPekDAELbqhGMas48_21646297_1788995474017.Copy.1&amp;un=45280cb7a6aab8e8b77c34ba56368eac&amp;share_crt_v=1&amp;un_site=0&amp;spm=a2159r.13376460.0.0&amp;wxsign=tbwTv1rdaG6e5L4vuZcPrrx-Sc1cPqHsmGpeluP5eRCcXmNLrXzNmTLoQ5k7tzO1mqrxG7hU0WTj1RAnAhbYa_moCoPwBI-aaD3rObWHtVJs2kxDcMC7NxgU_X5l6MF9od1jAF6By4uRsbJDC4SzIdRVg&amp;tbSocialPopKey=shareItem&amp;sp_tk=M2h0RlRTM1RGR20%3D&amp;bc_fl_src=share-1041517197124775-2-8&amp;cpp=1&amp;shareurl=true&amp;short_name=h.8r1klXhHkLqX7mW&amp;bxsign=scdWsNE0ppzfvr_TxVsIbIe2cVD4CQH1vnMyKLZvvsZQgKuHj9ckwq_QP9UBiaCUiOz9CI80Uo9Mn7Y_GjBnuefBCvSzzBOwVAgxr4yBjVVpXA2htx2-Kqqb8besDIosGK167TYeIaLdEhjXaM_4-PcAQ&amp;tk=3htFTS3TFGm&amp;app=qq&amp;x-ssr=true</t>
  </si>
  <si>
    <t>强磁星钻磁力片</t>
  </si>
  <si>
    <t>【宝妈首选】100片含2小车﹣大自然护眼色</t>
  </si>
  <si>
    <t>https://pages-g.m.taobao.com/wow/z/app/detail-next/item/index?id=899556500107&amp;price=138&amp;sourceType=item&amp;sourceType=item&amp;suid=fe33c234-99a1-4df9-8c4e-4c2441706ae8&amp;shareUniqueId=37241560565&amp;ut_sk=1.aG3ZI4MGPekDAELbqhGMas48_21646297_1788995474017.Copy.1&amp;un=45280cb7a6aab8e8b77c34ba56368eac&amp;share_crt_v=1&amp;un_site=0&amp;spm=a2159r.13376460.0.0&amp;wxsign=tbww-0SXpx4soY7v6aEe5uZWrTNI_WoCanoYFBwHFb_kExf4eFG6dZoeonN2e57IXfX4XXUDNggK352astI3bRaBvAsa4S79gWsS61T6TkoOW6yVTWCoJFbWz1IeVaCGkJZcpfxsjyZgrVtLCuJNtIKNQ&amp;tbSocialPopKey=shareItem&amp;sp_tk=REozYlRTM1NSRXI%3D&amp;bc_fl_src=share-1041514720810428-2-8&amp;cpp=1&amp;shareurl=true&amp;short_name=h.8K7xdLSnScRNsUJ&amp;bxsign=scdBFCX7C7PehYWUmn05yFq4YrQ1OT2CA-SC43j4fJf6Ksl8RXTyWfT9JgYgI053CKyk8P3ODxEzojH6Oyxoln_SGUu0-K5bFBv1i0mZHDQT06jtCly8td74h79vO2YQwB2rm4kBaSxFLQ3GZceGo_TRQ&amp;tk=DJ3bTS3SREr&amp;app=qq&amp;x-ssr=true</t>
  </si>
  <si>
    <t>儿童对战叠杯思维训练</t>
  </si>
  <si>
    <t>双人对战叠杯【叠杯12只＋题卡55张+沙漏】</t>
  </si>
  <si>
    <t>https://pages-g.m.taobao.com/wow/z/app/detail-next/item/index?id=710363833458&amp;price=30.89&amp;sourceType=item&amp;sourceType=item&amp;suid=894e5987-419c-4e4e-b783-adb3a525909f&amp;shareUniqueId=37241755151&amp;ut_sk=1.aG3ZI4MGPekDAELbqhGMas48_21646297_1788995474017.Copy.1&amp;un=45280cb7a6aab8e8b77c34ba56368eac&amp;share_crt_v=1&amp;un_site=0&amp;spm=a2159r.13376460.0.0&amp;wxsign=tbwsmNqZvkrkbF6HgMVtawUvYUKD55SQoKREDAuhcz58mdgP1SZPEXsZ99clAUfFH1p50FeRx0rxmyb9kmEoskVxRyJm0dEVqe1fFyNauWNZhohbdCBGGKl1T-e2ZRf-OaN_-NRF6jDn_PfTu_gSUsq7g&amp;tbSocialPopKey=shareItem&amp;sp_tk=cmtnSVRTM1BiaXg%3D&amp;bc_fl_src=share-1041517199622078-2-8&amp;cpp=1&amp;shareurl=true&amp;short_name=h.8r1pAt8PWe0xWBM&amp;bxsign=scdmsfFMQv7QJMdUCOCjolfeyuFsOag8VASZE25nda8NBPofhSlBAlfLatm4BYjImbOYHB2Byl_-Jp-Q9QqaSypjUtaSsnJUkPvB70cDrN6ioLpoKnSBDIfVtBVqfsGr1ElcsVuqGLzzcufvZ3BxifUmA&amp;tk=rkgITS3Pbix&amp;app=qq&amp;x-ssr=true</t>
  </si>
  <si>
    <t>逻辑狗</t>
  </si>
  <si>
    <t>【升级款】4-6岁14本书＋6钮板</t>
  </si>
  <si>
    <t>https://pages-g.m.taobao.com/wow/z/app/detail-next/item/index?id=596796124889&amp;price=185.4&amp;sourceType=item&amp;sourceType=item&amp;suid=3882ab42-ad6f-4173-8b90-c511bb1da7b4&amp;shareUniqueId=37241525641&amp;ut_sk=1.aG3ZI4MGPekDAELbqhGMas48_21646297_1788995474017.Copy.1&amp;un=45280cb7a6aab8e8b77c34ba56368eac&amp;share_crt_v=1&amp;un_site=0&amp;spm=a2159r.13376460.0.0&amp;wxsign=tbwlEZd61ALU05883Q6HdH35P9gENvtwmpQvKT9J42nsevodLQo97HJ7kSIdyQ2moLUmZrlcvinLjGacxnEhCVCEmuxxhXn_xmW_mEU45af4QsW0oSOBgzXJZ6hOkFU9r58xJNGqAWkoosUaB6e__iqeA&amp;tbSocialPopKey=shareItem&amp;sp_tk=RmRYS1RTM05ibU4%3D&amp;bc_fl_src=share-1041514723254760-2-8&amp;cpp=1&amp;shareurl=true&amp;short_name=h.8KiYRlYYwCqjEsS&amp;bxsign=scdt7LssS4gWlPulYNKAVaCPV6cbw85WkQ-r1VYYhsdYVmczNMVnf_umxDbURtPz6rkkFnnNQwTsuDVVd_S_qFpUZ6KupmEYc0gZtnj7H5AyqKNiKJsLNx7fKosNs-d6HGfrOM9L-jomSwX4RGVRTdBxA&amp;tk=FdXKTS3NbmN&amp;app=qq&amp;x-ssr=true</t>
  </si>
  <si>
    <t>太空沙</t>
  </si>
  <si>
    <t>10斤太空沙</t>
  </si>
  <si>
    <t>https://pages-g.m.taobao.com/wow/z/app/detail-next/item/index?id=927184492321&amp;price=49.8&amp;sourceType=item&amp;sourceType=item&amp;suid=bff01137-ce1f-49e8-b3ff-fae1a6263a28&amp;shareUniqueId=37241655380&amp;ut_sk=1.aG3ZI4MGPekDAELbqhGMas48_21646297_1788995474017.Copy.1&amp;un=45280cb7a6aab8e8b77c34ba56368eac&amp;share_crt_v=1&amp;un_site=0&amp;spm=a2159r.13376460.0.0&amp;wxsign=tbw0Qvp9k5An36UL4s8P_yvKB6MnAtZ2AWr1dIshLMpzpW9YAbnqo28GVYPfeuvgA7h3wMtO29Gve8SIeuz2hqsuw-TS66sxozpN5EL2UuTQ9xw8O7gj_2Q00_C9vkrQzALgQcKTEfhM-vpiXbcQ465qA&amp;tbSocialPopKey=shareItem&amp;sp_tk=dzlMaVRTM3IxcUg%3D&amp;bc_fl_src=share-1041513793097758-2-8&amp;cpp=1&amp;shareurl=true&amp;short_name=h.8p7XN3tdmRvAmRk&amp;bxsign=scdK8uqLqH_GVMWJV_F2bMsLaQYnXFldFAEiu9p0Eb6qDmlRwmipjsJ3x2Ag8mV3N0UcA_-fljXANJdptSqv-uOaDHHAUM039WMTWlHn84UDkO0lGctv5yI7gPGGO6DWzT5ksxw0MLN2ONc8jHUUhYs1w&amp;tk=w9LiTS3r1qH&amp;app=qq&amp;x-ssr=true</t>
  </si>
  <si>
    <t>饮料机</t>
  </si>
  <si>
    <t>七彩礼盒款饮料机</t>
  </si>
  <si>
    <t>https://pages-g.m.taobao.com/wow/z/app/detail-next/item/index?id=814636693571&amp;price=69.8&amp;sourceType=item&amp;sourceType=item&amp;suid=624cde28-f325-4465-93fa-42a05dd3a7e5&amp;shareUniqueId=37241735333&amp;ut_sk=1.aG3ZI4MGPekDAELbqhGMas48_21646297_1788995474017.Copy.1&amp;un=45280cb7a6aab8e8b77c34ba56368eac&amp;share_crt_v=1&amp;un_site=0&amp;spm=a2159r.13376460.0.0&amp;wxsign=tbwmuGy709qzPBCF6kOuw1MQCl1loXUf4btxDcyCisx1vEjZfV2fu0lFQJhhlISXds8DuqOFmOhdp3WMkOp8zk87W3FDjcTMugA5kTYMe1qX4lTFYlpowjofIQBb5E4QV63gjrUSsRewwZynhWXqeFB0w&amp;tbSocialPopKey=shareItem&amp;sp_tk=VGQ0TVRTZWRVUlI%3D&amp;bc_fl_src=share-1041515844768477-2-8&amp;cpp=1&amp;shareurl=true&amp;short_name=h.8qMzWQAEj7k4zHA&amp;bxsign=scd2g1b0gWBClffMvxuLx2_KkDKf7SRr22I62dTUE6QHuX62nS-7jWFecuRe4g8jxdahF2iTlChz4TTCCL9Wo5LK5RbTAowrlBOhZal-uPv4_usaRIJjr-4V_aHV2xS-rVaAHc1isW_ETYymoFMe9S2tQ&amp;tk=Td4MTSedURR&amp;app=qq&amp;x-ssr=true</t>
  </si>
  <si>
    <t>橡皮泥</t>
  </si>
  <si>
    <t>橡皮泥玩具</t>
  </si>
  <si>
    <t>https://pages-g.m.taobao.com/wow/z/app/detail-next/item/index?id=1000954739254&amp;price=390&amp;sourceType=item&amp;sourceType=item&amp;suid=759791ee-54c1-489d-8b0e-d4857260d0dc&amp;shareUniqueId=37241706400&amp;ut_sk=1.aG3ZI4MGPekDAELbqhGMas48_21646297_1788995474017.Copy.1&amp;un=45280cb7a6aab8e8b77c34ba56368eac&amp;share_crt_v=1&amp;un_site=0&amp;spm=a2159r.13376460.0.0&amp;wxsign=tbwb8FU1kpU8E-yZxzMCqtxWmTyVvok3-CwGgXaTQPEzuDjBope2TPjH6SkYw5noLOTNov287ltTq_alOZpDYt0R_81QKuPLjUisB_6E6IxwV9bEBWSmK2uPgxp_pa2wn0iCoKCZe4tlf1b6IGDAvr0XA&amp;tbSocialPopKey=shareItem&amp;sp_tk=RDNYZVRTZVY4Z2Y%3D&amp;bc_fl_src=share-1041513800259269-2-8&amp;cpp=1&amp;shareurl=true&amp;short_name=h.8p7Mo4ZLRXBvfav&amp;bxsign=scdtbtccl-hRLLi8blBpkVaAzp2m0YVZ6MfUJN_58KBoa2mA6ALPakPsva3lS1crJrmZoWx046ZImrXLNxN6BlC0L1jtkasJSthwWXaMCWDXwCXDLKryQd0KXP9LnRKgLZe5LBG6aE0QJGAi1g9Z4XytA&amp;tk=D3XeTSeV8gf&amp;app=qq&amp;x-ssr=true</t>
  </si>
  <si>
    <t>陷阱玩具</t>
  </si>
  <si>
    <t>https://pages-fast.m.taobao.com/wow/z/app/ltao-fe/tbms-limited-grad/externalDetail?x-ssr=true&amp;x-preload=true&amp;disableNav=YES&amp;disableProgress=true&amp;status_bar_transparent=true&amp;forceThemis=true&amp;skeleton=true&amp;force_ssr=true&amp;itemIds=902484964412&amp;src=msdetail&amp;shareFrom=xsmsDetail</t>
  </si>
  <si>
    <t>平衡猴子</t>
  </si>
  <si>
    <t>https://pages-g.m.taobao.com/wow/z/app/detail-next/item/index?id=534915712176&amp;price=25.9&amp;sourceType=item&amp;sourceType=item&amp;suid=5e4c25b9-ddaf-41c0-94b4-c82c2f835fdd&amp;shareUniqueId=37242001443&amp;ut_sk=1.aG3ZI4MGPekDAELbqhGMas48_21646297_1789000381049.Copy.1&amp;un=45280cb7a6aab8e8b77c34ba56368eac&amp;share_crt_v=1&amp;un_site=0&amp;spm=a2159r.13376460.0.0&amp;wxsign=tbwkw-xL40rWJ3OdIfpiGg_HSJcC1wyGVlzdX4Qx-9X2Oh5D6GblOh1O2uAfAqViOAXJJp7z8lh_l6XQbyUdeTBt3o6iIpY-vnpCExHE-FcdMyYeyi8ndCZ7qRhLg9TUXHrAIiSbqr5g3vQcfgH-VPrUQ&amp;tbSocialPopKey=shareItem&amp;sp_tk=MnM1NlRTNDRTdDc%3D&amp;bc_fl_src=share-1041514761533769-2-8&amp;cpp=1&amp;shareurl=true&amp;short_name=h.8K8KZLjfMHi9Jla&amp;bxsign=scdfIO7Dnnf6_L8OdXDEiCJtwhswIXM09ltTjaANgZUNwt-dYCrFGbq7spEhITzg0xhcjQsp8yew0ApiwYeK6UwKk6vRFWZ1e5jW4w1VS4e2Vb-0Yz93zDG2pCCVgQ8wA3rVSVmdykvrzbWovsdX8Ijpw&amp;tk=2s56TS44St7&amp;app=qq&amp;x-ssr=true</t>
  </si>
  <si>
    <t>三只小猪桌游</t>
  </si>
  <si>
    <t>https://pages-g.m.taobao.com/wow/z/app/detail-next/item/index?id=572481681099&amp;price=249&amp;sourceType=item&amp;sourceType=item&amp;suid=c59f17a5-4fc1-4841-995c-5193f83b3e85&amp;shareUniqueId=37241881798&amp;ut_sk=1.aG3ZI4MGPekDAELbqhGMas48_21646297_1789000381049.Copy.1&amp;un=45280cb7a6aab8e8b77c34ba56368eac&amp;share_crt_v=1&amp;un_site=0&amp;spm=a2159r.13376460.0.0&amp;wxsign=tbwsxw4jagvDgTAfDkI-9R-9exrLA38JQtI1Am6AwurHPKA8QSuGk92tYVvTKC18aRyr9Vk1n3JBglol5UPfzdFnnRCIsvsHLIAvRCKLv1v4xUpd8iVeoFNWIDfiozJdsfUjIEmD8zl8n5AO4SdQrbg7Q&amp;tbSocialPopKey=shareItem&amp;sp_tk=elRKWVRTNDdzckk%3D&amp;bc_fl_src=share-1041513830977556-2-8&amp;cpp=1&amp;shareurl=true&amp;short_name=h.8pRqPQUB5mpAIOl&amp;bxsign=scdG1EucIithsP05KdrCmMhi5hXVHuECOGDA4s3-u4zlWaKUuj3KlwVECqdav0nM3lNifFZtXV0sMO7iW2yie7tSJQSHzgVz_b7evxamT1gwpgJ4dQU8wny9oCiYyxeT9rkL6szxXHmtYFpIjnDjWVcig&amp;tk=zTJYTS47srI&amp;app=qq&amp;x-ssr=true</t>
  </si>
  <si>
    <t>兔子大丰收益智桌游</t>
  </si>
  <si>
    <t>兔子大丰收</t>
  </si>
  <si>
    <t>https://pages-g.m.taobao.com/wow/z/app/detail-next/item/index?id=621641982531&amp;price=159&amp;sourceType=item&amp;sourceType=item&amp;suid=e574f3a0-5538-400c-9d9d-bd6967afe2fe&amp;shareUniqueId=37241962556&amp;ut_sk=1.aG3ZI4MGPekDAELbqhGMas48_21646297_1789000381049.Copy.1&amp;un=45280cb7a6aab8e8b77c34ba56368eac&amp;share_crt_v=1&amp;un_site=0&amp;spm=a2159r.13376460.0.0&amp;wxsign=tbwpul0Y32UVkzF_FiSdB6U2tMA6zaV3P_dxWdd2gxPAVb5Vnc-hMeqPr-BWr3nz4nr5IcSjcRym0cX3PaXuzIJd1icIYoEatJMfJYJavLEUFK7HIVEl-RDBUy05TqRjgYuSzlp08Rw0JdLGJaRRKMtaA&amp;tbSocialPopKey=shareItem&amp;sp_tk=QU5zOVRTNGo4Q1A%3D&amp;bc_fl_src=share-1041514764393074-2-8&amp;cpp=1&amp;shareurl=true&amp;short_name=h.8K8EZ9UuzkzrYUX&amp;bxsign=scdNrpBrGmUtaLuNE_z7F-reH5TWzcehoPX50kE6mjMVOukzN2kLF4b4tC7ZzLjHJPHEOMDzHAvpOHGmY1pvaTM5MdxGWh9u4dQddNfpN8JM24DC2V8w2FxbQNgQe3sUGSVMFPafqrr6kl8do8DtqyzvA&amp;tk=ANs9TS4j8CP&amp;app=qq&amp;x-ssr=true</t>
  </si>
  <si>
    <t>手电找找看</t>
  </si>
  <si>
    <t>https://pages-g.m.taobao.com/wow/z/app/detail-next/item/index?id=613542362515&amp;price=63.5&amp;sourceType=item&amp;sourceType=item&amp;suid=97d912de-2059-4663-972e-660470bb3a78&amp;shareUniqueId=37242037492&amp;ut_sk=1.aG3ZI4MGPekDAELbqhGMas48_21646297_1789000381049.Copy.1&amp;un=45280cb7a6aab8e8b77c34ba56368eac&amp;share_crt_v=1&amp;un_site=0&amp;spm=a2159r.13376460.0.0&amp;wxsign=tbwPXLgJKuJ1TXVsq4pZb_ohlC9glyJRKjstKN4ymKSKsK19duOwn2_cS48VNEXll5ncHNbPJtQrfZ6rEdDQkoMlVSQOyfHaE2JbKjyZ9VcsG91Kzwp5N4qsc-VQeOfbXP_ecrKF5avfw5gds7-8GSCFQ&amp;tbSocialPopKey=shareItem&amp;sp_tk=UzZmRVRTNGtPQWI%3D&amp;bc_fl_src=share-1041517242243491-2-8&amp;cpp=1&amp;shareurl=true&amp;short_name=h.8r2OFmNCjUjrn9Q&amp;bxsign=scd_BrV9tKZm-vkAR-6X_-y8wQsTij_lxPOUNk3sP7JcSQKZTgu_1Qs0Qe9xy05P4jCtgdMYKOPZhZFix06h-YMf2wW48NuD5gavzNOgAJjWz3I1PwVdtIwKKwIiea5J_ISFsC7Iz8wCkiQMK5vygaAHA&amp;tk=S6fETS4kOAb&amp;app=qq&amp;x-ssr=true</t>
  </si>
  <si>
    <t>我的第一套桌游小猪吃睡玩</t>
  </si>
  <si>
    <t>我的第一套桌游</t>
  </si>
  <si>
    <t>https://pages-g.m.taobao.com/wow/z/app/detail-next/item/index?id=954322864521&amp;price=129&amp;sourceType=item&amp;sourceType=item&amp;suid=f9cce6d2-9c33-4d03-9f1a-1649d59a3000&amp;shareUniqueId=37242141216&amp;ut_sk=1.aG3ZI4MGPekDAELbqhGMas48_21646297_1789000381049.Copy.1&amp;un=45280cb7a6aab8e8b77c34ba56368eac&amp;share_crt_v=1&amp;un_site=0&amp;spm=a2159r.13376460.0.0&amp;wxsign=tbw1L_wdt8x8y2TU3gmv4f_jEkt2k_H7bVvZEuSkx7AwO6LupuUc8LZK0XSEOC1FsP2I_30I5skI2646HBRMx-5FszCNQC4O4ze85C6Rrg05vW9WVZLbK95xhbxKSm30wfOdLFRWj6Jb4Zd3I-ZpFmW-g&amp;tbSocialPopKey=shareItem&amp;sp_tk=TFU4N1RTNE9tOFE%3D&amp;bc_fl_src=share-1041513833316293-2-8&amp;cpp=1&amp;shareurl=true&amp;short_name=h.8pRvTEFxnFWzjTN&amp;bxsign=scdp7mcOB6JAU-fpMdoTjhiNKu9dF__L9iyM_FHAr0CtIlioIc1XT-w2a00CdZi5gCZB2C39bJ8xwN4NGQTNuXSz8qliKqxqFKxO5NnVE-_NUBCTcnma_I72AaSxC2CyBJj8RG5WMZzNJbZr5rrlwdYnA&amp;tk=LU87TS4Om8Q&amp;app=qq&amp;x-ssr=true</t>
  </si>
  <si>
    <t>去市场购物</t>
  </si>
  <si>
    <t>302781去市场购物德国HABA</t>
  </si>
  <si>
    <t>https://pages-g.m.taobao.com/wow/z/app/detail-next/item/index?id=842576510426&amp;price=249&amp;sourceType=item&amp;sourceType=item&amp;suid=bcebf334-8f31-428a-bcfe-c20660824836&amp;shareUniqueId=37242109357&amp;ut_sk=1.aG3ZI4MGPekDAELbqhGMas48_21646297_1789000381049.Copy.1&amp;un=45280cb7a6aab8e8b77c34ba56368eac&amp;share_crt_v=1&amp;un_site=0&amp;spm=a2159r.13376460.0.0&amp;wxsign=tbwsEZ8seMo9cBakus0OVuUGMn4y4q7ilkZ4ItHSH23aBCFVyQ2MeLPSAp3iqW1_lEYEVkl4YoQMj8hOAoEF9otCUAvIUwcVTNkrOJD2Lr2Y7JluMIitasTnsEmpr8xa0tI1bIfk597u57mQ3fe0oh7Yw&amp;tbSocialPopKey=shareItem&amp;sp_tk=SmFkQlRTNE5KQlI%3D&amp;bc_fl_src=share-1041513833837264-2-8&amp;cpp=1&amp;shareurl=true&amp;short_name=h.8pRwPinttXQn1qh&amp;bxsign=scd5EppYAP9S7q-Xk73cgCpMtowIHinLOTZoMlIKeRFZwYVdzq1shovRB1rXlNp6cN-3tKLjUkKyHSjMf0vw4S5cQQPPXYo_b6SQaWioxkY5CF-yLFUbbuQEYreGPzBK3yHlZofiuiOxtTQ6DtEh9kNZg&amp;tk=JadBTS4NJBR&amp;app=qq&amp;x-ssr=true</t>
  </si>
  <si>
    <t>OrchardToys巴士站台儿童数感启蒙</t>
  </si>
  <si>
    <t>Bus Stop 巴士站台</t>
  </si>
  <si>
    <t>https://pages-g.m.taobao.com/wow/z/app/detail-next/item/index?id=956120227416&amp;price=124&amp;sourceType=item&amp;sourceType=item&amp;suid=b0fa88a2-23fe-49e3-a993-c87b737a1c87&amp;shareUniqueId=37241897827&amp;ut_sk=1.aG3ZI4MGPekDAELbqhGMas48_21646297_1789000381049.Copy.1&amp;un=45280cb7a6aab8e8b77c34ba56368eac&amp;share_crt_v=1&amp;un_site=0&amp;spm=a2159r.13376460.0.0&amp;wxsign=tbwO16HX-Hl0RIt1z2RH5P3-h0SMV1aDqkU4Hgd8rhdfqpPvrCcXAJkTpT1QepwgnZRska0MlVIfGDKXSly_bch-ALPoyuGBvSvOuUWFqSkWHJ9xgArpcM2ZnjFcVye5tXaB2CBCwzsEbgDYA2IyrR7-w&amp;tbSocialPopKey=shareItem&amp;sp_tk=WlJCRFRTNG81RTI%3D&amp;bc_fl_src=share-1041513834277471-2-8&amp;cpp=1&amp;shareurl=true&amp;short_name=h.8pRxhxJ8QDbdK36&amp;bxsign=scdx6A-WHYNKB-_u0_VRKYe9rhQJXwAJTwJHqDfygoxKy_6395P1bJMez5fn8GQEMY8S0Noa7op0ILUv7Uw653FenVOr1lSOFAzxcq9-2xmXM5aBYvQjiGXPn-EiU4VRdi8Bd8g0bjPjQLfBEer-1zr0Q&amp;tk=ZRBDTS4o5E2&amp;app=qq&amp;x-ssr=true</t>
  </si>
  <si>
    <t>儿童医生玩具过家家</t>
  </si>
  <si>
    <t>急救中心玩具</t>
  </si>
  <si>
    <t>https://pages-g.m.taobao.com/wow/z/app/detail-next/item/index?id=878595621511&amp;price=450&amp;sourceType=item&amp;sourceType=item&amp;suid=7045fe15-6a9e-4bc7-b24b-a84f135c5aae&amp;shareUniqueId=37242255076&amp;ut_sk=1.aG3ZI4MGPekDAELbqhGMas48_21646297_1789000381049.Copy.1&amp;un=45280cb7a6aab8e8b77c34ba56368eac&amp;share_crt_v=1&amp;un_site=0&amp;spm=a2159r.13376460.0.0&amp;wxsign=tbw4ja2yd8ifUtNrDi3Sgo_FB8t6WWmPVMD8w666QzHPFDOKHO6DKJj3KFxAmSCT9TRBJvpeC4ZgOGGI0a4jRPAHEFUTaHjCJG0ZSnLYpgaIAJwwfVUS1omkuqfKiVDHesTgVUFJgrGtG_xitE6NV7r5w&amp;tbSocialPopKey=shareItem&amp;sp_tk=V1NZeVRTNHFjQlk%3D&amp;bc_fl_src=share-1041515881025952-2-8&amp;cpp=1&amp;shareurl=true&amp;short_name=h.8qp8gqzPErbsNYx&amp;bxsign=scd6QqRTF1egmi1-kUaqJLS3xeJnvloItzYpI1fRr5nM5k9cFewEd8UTE2YeHAnyoD0FUxsaDksst1psESBiZGwqtdqOa9pcGQ5QCaNdRSom3W3l53ov75BlpRIdpFH-nWcPaIObLAZdr-2ekTa-c32aw&amp;tk=WSYyTS4qcBY&amp;app=qq&amp;x-ssr=true</t>
  </si>
  <si>
    <t>过家家超市玩具角色扮演</t>
  </si>
  <si>
    <t>超市全套（含食品）</t>
  </si>
  <si>
    <t>https://pages-g.m.taobao.com/wow/z/app/detail-next/item/index?id=779519822130&amp;price=3380&amp;sourceType=item&amp;sourceType=item&amp;suid=7773c22d-440c-4cb2-a06a-e516d0ddbbe4&amp;shareUniqueId=37241855978&amp;ut_sk=1.aG3ZI4MGPekDAELbqhGMas48_21646297_1789000381049.Copy.1&amp;un=45280cb7a6aab8e8b77c34ba56368eac&amp;share_crt_v=1&amp;un_site=0&amp;spm=a2159r.13376460.0.0&amp;wxsign=tbw4vkHN6Wf3-g9SaMthY2jXI3mDz5mkZ4klO7gUrr-sDaYl1w88kX9Afi39zkfNJHAJmuK--CYARHoLdcYY4W8Hl9MiihTavjS5IIWjedkeyIUAcQidjdFzMsmplY_jU-MkHBESTBpJne7qlXD_sI1tQ&amp;tbSocialPopKey=shareItem&amp;sp_tk=bVZMelRTNHN4ZGc%3D&amp;bc_fl_src=share-1041513836198024-2-8&amp;cpp=1&amp;shareurl=true&amp;short_name=h.8p80ROSgMkGCEbi&amp;bxsign=scdfJpo8LV-NmNj9JpQAHH1R50eadNIB3ndD6Xcs86DSfwCvmxEHv2KAZM8WPzKPr0wXQSrQoYRSzYGyC2fsYsjuv_8iFvAIJOqccMx81jVO0oWfcT9rlDotvY45V1V6w062a0VS6_DUtbHZwToNPqJ3w&amp;tk=mVLzTS4sxdg&amp;app=qq&amp;x-ssr=true</t>
  </si>
  <si>
    <t>合计/元</t>
  </si>
  <si>
    <t>（二）康复科社交、集体组</t>
  </si>
  <si>
    <t>mideer弥鹿太空玩具沙</t>
  </si>
  <si>
    <t>（4斤装）海洋城堡套装</t>
  </si>
  <si>
    <t>https://pages-g.m.taobao.com/wow/z/app/detail-next/item/index?id=1059636373799&amp;ut_sk=1.YIYoMgs4RtMDAAXLuyYJgFEI_21646297_1788970618093.GoodsTitleURL.1&amp;un=eb22be6e38af3e724c6e4bed9157ce66&amp;share_crt_v=1&amp;un_site=0&amp;spm=a2159r.13376460.0.0&amp;wxsign=tbwhlZKKitsA5fpGSUrjhXojmtm9qd9k_Qu9FQXdZQtWo9RmanrbCfFxaIplqViwOnugabchSRCsvNt2NIce729ZtmgKPHsDo9JoDz5HRCsXV60hk4mUBHsuaCUYIFbScfY&amp;tbSocialPopKey=shareItem&amp;sp_tk=YnVkR1RTYXZzWUM%3D&amp;cpp=1&amp;shareurl=true&amp;short_name=h.8qjWkqTS3BBneFx&amp;bxsign=scdHb0--cQOc-vx3b8Lmh3wC5zIPrTQVZFbq0Xsq5iYRTZMiIJOi1C2TJQGLZnF_wmcPE1oqpDO8NbU-HVOyxU6bNGRAlN28oXwAjC96yBIIMErYZbSqyTtrzkUlIA7TTvc&amp;tk=budGTSavsYC&amp;app=apple_web_kit&amp;x-ssr=true</t>
  </si>
  <si>
    <t>拼装花丛</t>
  </si>
  <si>
    <t>加大号收纳箱装（137片）</t>
  </si>
  <si>
    <t>https://pages-fast.m.taobao.com/wow/z/app/ltao-fe/tbms-limited-grad/externalDetail?x-ssr=true&amp;x-preload=true&amp;disableNav=YES&amp;disableProgress=true&amp;status_bar_transparent=true&amp;forceThemis=true&amp;skeleton=true&amp;force_ssr=true&amp;itemIds=749219461718&amp;src=msdetail&amp;shareFrom=xsmsDetail</t>
  </si>
  <si>
    <t>蒙氏几何形状配对积木</t>
  </si>
  <si>
    <t>16块几何拼装积木</t>
  </si>
  <si>
    <t>https://pages-g.m.taobao.com/wow/z/app/detail-next/item/index?id=738436991898&amp;ut_sk=1.YIYoMgs4RtMDAAXLuyYJgFEI_21646297_1788970618093.GoodsTitleURL.1&amp;un=eb22be6e38af3e724c6e4bed9157ce66&amp;share_crt_v=1&amp;un_site=0&amp;spm=a2159r.13376460.0.0&amp;wxsign=tbwccetBKt_KXDpp0j0EtbztRaujukA2IST1zVhV2AXfeZP0Az6YULRElvCpOMB3VBoRb8BzELbYVWXe9e-rFYjUwdZRV-w5_RATxSuZ3-_dgd4WIBAu0zwjnSlTGjX1nZt&amp;tbSocialPopKey=shareItem&amp;sp_tk=Y01GeVRTYXp0YVk%3D&amp;cpp=1&amp;shareurl=true&amp;short_name=h.8pVkpRbveTuVIZ1&amp;bxsign=scdJAWgx84d8pCduLDOuSrxsqrQb4h-GIvrPtr3yphHLuE71EIIdmLVdhozLIB2wZ-QnHvtkAGlIqtjqF0ty2tbE5anM985XCnCLfZDb3sDXVX4pznCteLGP2rkD25YJgU6&amp;tk=cMFyTSaztaY&amp;app=apple_web_kit&amp;x-ssr=true</t>
  </si>
  <si>
    <t>冰淇凌吹泡泡</t>
  </si>
  <si>
    <t>家庭畅玩（冰淇淋泡泡40ML*6</t>
  </si>
  <si>
    <t>https://pages-g.m.taobao.com/wow/z/app/detail-next/item/index?id=1024675523770&amp;price=119.9&amp;sourceType=item&amp;sourceType=item&amp;suid=c066e5be-e1cc-4c40-8b9d-73095805e60d&amp;shareUniqueId=37247389455&amp;ut_sk=1.aLxpKi5jLkoDAOSxqqRtotP9_21646297_1789033120732.Copy.1&amp;un=08a2ed08ded972da763737b204abd4e3&amp;share_crt_v=1&amp;un_site=0&amp;spm=a2159r.13376460.0.0&amp;wxsign=tbw8UUxeJhqObESyhAaa4C_-iXZUxOj55v0q4E_NisDG1roP_qZ7Bpj-hG2UKvWQijvv8GsJVzzB08ele0FkQBEGPdi5ryv-PYV1fazf2T4pib0U6-ErMu9b6s_bQqiJoIClibrqu5CKy4R3ZNlwIutmA&amp;tbSocialPopKey=shareItem&amp;sp_tk=NFA3WVRTbmlCaGk%3D&amp;cpp=1&amp;shareurl=true&amp;short_name=h.8qAfgpXIN5MtTSk&amp;bxsign=scdIX6IOav9oyvdb5X-qUtuOzdhZesNS064e0NP3XP-iiknK8orBsWh8mz9owhrr4piWjDXoFOihG0CxaiamODHB-wJk_Oc5LT_snRWMc4urpAPS5hH2BoX52YJJEdatflPKk74BpYYt4Q23tZobXutaA&amp;tk=4P7YTSniBhi&amp;app=chrome&amp;x-ssr=true</t>
  </si>
  <si>
    <t>迷你仿真蔬菜架子</t>
  </si>
  <si>
    <t>两个棕色蔬菜架+44个蔬菜+木色收银台+白色凳子</t>
  </si>
  <si>
    <t>https://pages-g.m.taobao.com/wow/z/app/detail-next/item/index?id=746708853416&amp;ut_sk=1.YIYoMgs4RtMDAAXLuyYJgFEI_21646297_1788970618093.GoodsTitleURL.1&amp;un=eb22be6e38af3e724c6e4bed9157ce66&amp;share_crt_v=1&amp;un_site=0&amp;spm=a2159r.13376460.0.0&amp;wxsign=tbw0NwJu9JiMy-vTC0g1i-ufvSz87riNPJ-pdbmcvG1oIOG0nbx4lW9jqeAHOzRVfukMkWnwFvbUBIVihG3C-dlb7DTULsuqYZmLlRfwev5tImFeiGyL7b1vl318XxHKCxl&amp;tbSocialPopKey=shareItem&amp;sp_tk=WUdyOFRTWk1LczI%3D&amp;cpp=1&amp;shareurl=true&amp;short_name=h.8pVkp931yzmOQOH&amp;bxsign=scd_sIULjvHhd91qFDRJcQgB_GOMN3FTG1ehDqPwj3PW6Nez7UL-uXrohQtuOdOna3Drzgc0YihNc-87qbdP_lGzQX3UfFBLjwhy5Jjdp6f6uPHvScmcM7LJEZ-U09c29HA&amp;tk=YGr8TSZMKs2&amp;app=apple_web_kit&amp;x-ssr=true</t>
  </si>
  <si>
    <t>抽木棍平衡游戏棒</t>
  </si>
  <si>
    <t>三合一抽木棒游戏</t>
  </si>
  <si>
    <t>https://pages-g.m.taobao.com/wow/z/app/detail-next/item/index?id=1047811008316&amp;ut_sk=1.YIYoMgs4RtMDAAXLuyYJgFEI_21646297_1788970618093.GoodsTitleURL.1&amp;un=eb22be6e38af3e724c6e4bed9157ce66&amp;share_crt_v=1&amp;un_site=0&amp;spm=a2159r.13376460.0.0&amp;wxsign=tbw2OtFkzCfF1gQfZfBKuN1Arr7afQZZcFK0ziuhlskRsbXrBB_Zt_-I9AB2CZCbA_KynZIVwovpLZ53RmW7u4VuVpkj13zO_2YiU7l7Pn8fJsgc6FMeOq7NaYc5ZYJk4De&amp;tbSocialPopKey=shareItem&amp;sp_tk=eDc2WlRTWnVUT0o%3D&amp;cpp=1&amp;shareurl=true&amp;short_name=h.8qjWkvNAbdMrFG9&amp;bxsign=scdYLlAeyOBznMFHAB691jxxp6e1_lrdmaK246ngAHEY-EWY58JP2e8q8qw4C56LiymwsmdO17jbT4GVezZNknW9mPrLlqKCnQIFHZ5yWmOVn29YolFW4MeKvhN_CFtNWnZ&amp;tk=x76ZTSZuTOJ&amp;app=apple_web_kit&amp;x-ssr=true</t>
  </si>
  <si>
    <t>艺启乐魔幻水精灵玩具</t>
  </si>
  <si>
    <t>12瓶方桶收纳套装</t>
  </si>
  <si>
    <t>https://pages-g.m.taobao.com/wow/z/app/detail-next/item/index?x-ssr=true&amp;id=720932011163&amp;ut_sk=1.YIYoMgs4RtMDAAXLuyYJgFEI_21646297_1788970618093.TaoPassword-WeiXin.blacklight&amp;un=eb22be6e38af3e724c6e4bed9157ce66&amp;share_crt_v=1&amp;un_site=0&amp;spm=a2159r.13376460.0.0&amp;sp_tk=dHFmdVRTYXp0MEY%3D&amp;cpp=1&amp;shareurl=true&amp;short_name=h.8JCfK8w&amp;bxsign=scda04n3a2gVEKNr0h2aLD6Gqr_I2_x90dWMINmvCLeJbkPnStdu2KT4iM7wX_3t9GT5x3kSHPwQzvuoGX4-vsWYcswwiFWZrMDjWmymSFLyCu6bYv-Wb0t8pPoZbGR1qOA&amp;tk=tqfuTSazt0F&amp;app=apple_web_kit</t>
  </si>
  <si>
    <t>空间思维启蒙丛林小动物排排队</t>
  </si>
  <si>
    <t>动物排排队玩具</t>
  </si>
  <si>
    <t>https://pages-g.m.taobao.com/wow/z/app/detail-next/item/index?x-ssr=true&amp;id=866524005476&amp;ut_sk=1.YIYoMgs4RtMDAAXLuyYJgFEI_21646297_1788970618093.TaoPassword-WeiXin.blacklight&amp;un=eb22be6e38af3e724c6e4bed9157ce66&amp;share_crt_v=1&amp;un_site=0&amp;spm=a2159r.13376460.0.0&amp;sp_tk=MFNFeFRTYXZzV3Y%3D&amp;cpp=1&amp;shareurl=true&amp;short_name=h.8KVKxme&amp;bxsign=scd5J9v6O5xQAXUSTDSSy_pZgfzsF-mIXzgLIS30DpkdnEWiB6gGQSdCmw1VycUWniy8vxWjGDhgBeXZZdDgbnOpxKxUAKynD-NIwkq3xnOGw56GPNEJ2rHhMpn4o3zf822&amp;tk=0SExTSavsWv&amp;app=apple_web_kit</t>
  </si>
  <si>
    <t>数字拼音麻将</t>
  </si>
  <si>
    <t>蓝色（标准版）144颗麻将（贴纸+收纳袋）</t>
  </si>
  <si>
    <t>https://pages-g.m.taobao.com/wow/z/app/detail-next/item/index?x-ssr=true&amp;id=1008652140197&amp;ut_sk=1.YIYoMgs4RtMDAAXLuyYJgFEI_21646297_1789001385344.TaoPassword-WeiXin.blacklight&amp;un=eb22be6e38af3e724c6e4bed9157ce66&amp;share_crt_v=1&amp;un_site=0&amp;spm=a2159r.13376460.0.0&amp;sp_tk=cEVmclRTVmtZako%3D&amp;cpp=1&amp;shareurl=true&amp;short_name=h.8rcRFRd&amp;bxsign=scdBkIoqCFT2r2UGjLRWP0l8gYGq6HVz-2kvS00u-j8xbvjey2EBhS-RXkAOgzNsyJ-1hNgKI0IOIntlbNKNAiKebdW4gb6r4iGZ_tt-5w6zfct6ZgGLomx0FLxXfd5yDC5&amp;tk=pEfrTSVkYjJ&amp;app=apple_web_kit</t>
  </si>
  <si>
    <t>趣味猜瓶子饮料对对碰</t>
  </si>
  <si>
    <t>饮料对对碰实木加大瓶子</t>
  </si>
  <si>
    <t>https://pages-g.m.taobao.com/wow/z/app/detail-next/item/index?umpChannel=bybtqdyh&amp;u_channel=bybtqdyh&amp;id=942539993211&amp;maskChannel=bybtrs&amp;ut_sk=1.YIYoMgs4RtMDAAXLuyYJgFEI_21646297_1789006657143.GoodsTitleURL.1&amp;un=eb22be6e38af3e724c6e4bed9157ce66&amp;share_crt_v=1&amp;un_site=0&amp;spm=a2159r.13376460.0.0&amp;wxsign=tbw6V7_cpQxwPlhBRAk2aKaDTRV6KTpEkzDj4MBwxkWbmg7O0NyrFg5aUmvSLo6UGC2NJKz4aLnmd3zDgZmePacC5BLXZv7gu8uCoWd8Nzcd99aO9FippSftGz6YTLmlS6A&amp;tbSocialPopKey=shareItem&amp;sp_tk=bThrYlRTNWZhOVM%3D&amp;cpp=1&amp;shareurl=true&amp;short_name=h.8r3NQLehWp6GJYI&amp;bxsign=scdOxicwT14LSTz8CSmGBP-0Tg_G53ssNwEF8qn1MkV-1viW-5cLZz-TVJQcnAznXbecnZs-BGiad1ZrgzoDkBNu7O_U696LL2ecti5SGNABCOixsOhro49a0ZAE-OY6N0h&amp;tk=m8kbTS5fa9S&amp;app=apple_web_kit&amp;x-ssr=true</t>
  </si>
  <si>
    <t>吸吸乐幼儿园观察力专注力训练</t>
  </si>
  <si>
    <t>707-A13</t>
  </si>
  <si>
    <t>https://pages-g.m.taobao.com/wow/z/app/detail-next/item/index?id=706338145132&amp;ut_sk=1.YIYoMgs4RtMDAAXLuyYJgFEI_21646297_1789006657143.GoodsTitleURL.1&amp;un=eb22be6e38af3e724c6e4bed9157ce66&amp;share_crt_v=1&amp;un_site=0&amp;spm=a2159r.13376460.0.0&amp;wxsign=tbw8UfqVec2xeKHFYwEwhiy7F74iPb77H8vp-PgbdRjQyTGWRpswqyxJCI6JWAEQtACib5IPPdsYDyP0HyyxD0ihBq8XTudsarIm0dG-zdoW3MXQplwZow8jsoiQYY2_TJq&amp;tbSocialPopKey=shareItem&amp;sp_tk=ZHpET1RTNURnYUs%3D&amp;cpp=1&amp;shareurl=true&amp;short_name=h.8r3yBhOH9j4mxkg&amp;bxsign=scdfEQE0d5dPFilM4RfHmSQuLSJVN1rEjxFztEm1T_5K-WIdj29EpYi4WdtxCvNJEGua_4XBMbGochogmB9t_6lOYhrjswCbhqBKubvvlQdtPyJf7mQ8h9c65J0xa1wXjOW&amp;tk=dzDOTS5DgaK&amp;app=apple_web_kit&amp;x-ssr=true</t>
  </si>
  <si>
    <t>支架式白板</t>
  </si>
  <si>
    <t>升级双杆70x100单面白➕太空银支架</t>
  </si>
  <si>
    <t>https://pages-g.m.taobao.com/wow/z/app/detail-next/item/index?id=735246883667&amp;ut_sk=1.YIYoMgs4RtMDAAXLuyYJgFEI_21646297_1789006657143.GoodsTitleURL.1&amp;un=eb22be6e38af3e724c6e4bed9157ce66&amp;share_crt_v=1&amp;un_site=0&amp;spm=a2159r.13376460.0.0&amp;wxsign=tbwZ1JPcmTfvOm9F2x8rHlEbc3cbDfZzEnsQC28SjQwB7DRSM9u2Qvg5wGNKr2wq6pRDEifio4BfdV4L0W5tnXAHObopjjzreUz8FCUR2z58RWmRHfR3IMdHRZAly_0iWSC&amp;tbSocialPopKey=shareItem&amp;sp_tk=eFMxalRTNXMzNVA%3D&amp;cpp=1&amp;shareurl=true&amp;short_name=h.8K9EA48SoceOoD0&amp;bxsign=scdBozcfqkQUWGNHhFrUfd91Z-HGMx0nWOByC6oOEXwAOJaOFtz-tsT7Cnui6HLGcmUdKS6piYiIBiueLV9VnbL9qa2Ylnqt29rM87tz9Q6zENb98WuaHMdAPazzlRbeRCF&amp;tk=xS1jTS5s35P&amp;app=apple_web_kit&amp;x-ssr=true</t>
  </si>
  <si>
    <t>小白板</t>
  </si>
  <si>
    <t>30x42黑框双面白板</t>
  </si>
  <si>
    <t>https://pages-g.m.taobao.com/wow/z/app/detail-next/item/index?id=771406098086&amp;ut_sk=1.YIYoMgs4RtMDAAXLuyYJgFEI_21646297_1789006657143.GoodsTitleURL.1&amp;un=eb22be6e38af3e724c6e4bed9157ce66&amp;share_crt_v=1&amp;un_site=0&amp;spm=a2159r.13376460.0.0&amp;wxsign=tbw7wx7GukpXcY6h-ONLA-QiSq4NpTjWFnSHOvQtrrjhjM0wUO3dP1h8iUPG-rtwZj7Viey-VOM70HoUM4blM35fvbCWtGODiV3khq06nvXEO0O1cuQXU9NGMyoq_apkx_1&amp;tbSocialPopKey=shareItem&amp;sp_tk=WUhqZ1RTNWpZeU4%3D&amp;cpp=1&amp;shareurl=true&amp;short_name=h.8K9EA51bcaYcFOW&amp;bxsign=scdRNFuJXkbaheHmh8F67_9-FstBpYpcttby3BgbgQwP5iT5utMF3wzCSxNPuAV_SMiSCSaEPg3MLTj7Gb1lkigaZ_tK7a8ZqNiXFFK_ihQBpIxCkibTtZ8k1R1AfvO339Z&amp;tk=YHjgTS5jYyN&amp;app=apple_web_kit&amp;x-ssr=true</t>
  </si>
  <si>
    <t>磁力贴</t>
  </si>
  <si>
    <t>4类，水果➕蔬菜➕食物➕动物共55</t>
  </si>
  <si>
    <t>https://pages-g.m.taobao.com/wow/z/app/detail-next/item/index?id=1029438455386&amp;ut_sk=1.YIYoMgs4RtMDAAXLuyYJgFEI_21646297_1789006657143.GoodsTitleURL.1&amp;un=eb22be6e38af3e724c6e4bed9157ce66&amp;share_crt_v=1&amp;un_site=0&amp;spm=a2159r.13376460.0.0&amp;wxsign=tbw4OQWmJkyxz5PldlQCx1qpeCAJDm2pvtlz6JfwCRrvRSWuSNs7qBJrh15LUIyPL-dV22Ou5UrJO7FsAzcNeDQGyTDvNi3PCpN38O2wTJ4jUeNOblPHc3Y55baywGYpaWW&amp;tbSocialPopKey=shareItem&amp;sp_tk=N094aFRTZ042djI%3D&amp;cpp=1&amp;shareurl=true&amp;short_name=h.8r3yB9NDHkXvrE5&amp;bxsign=scdSj8r3U0LD6fLE92KHTjsu1d3aJBL2lTHBAYOl6ocyTeBFA8zY2xxvZwFSIAva78YMykeHkyq_-otbrC_HdcxOi7nrNEAarmFRpVN42ds-X7afj0zoTwKmcysjEM84Ua7&amp;tk=7OxhTSgN6v2&amp;app=apple_web_kit&amp;x-ssr=true</t>
  </si>
  <si>
    <t>钓鱼玩具</t>
  </si>
  <si>
    <t>升级蓝，大号，桌脚款，45双用鱼➕8杆➕4桶➕场景，充电款</t>
  </si>
  <si>
    <t>https://e.tb.cn/h.8r3NQCFERz4u8YL?tk=9rpuTSgN6wr</t>
  </si>
  <si>
    <t>啄木鸟玩具</t>
  </si>
  <si>
    <t>标准棕20只虫➕2只鸟</t>
  </si>
  <si>
    <t>https://e.tb.cn/h.8qJflu0mGslcB2i?tk=vFUOTSgN6xh</t>
  </si>
  <si>
    <t>串珠玩具</t>
  </si>
  <si>
    <t>61粒大颗粒动物➕水果➕蔬菜➕交通工具</t>
  </si>
  <si>
    <t>https://e.tb.cn/h.8qJflw6Hy5qZIxz?tk=LkaDTS5DgdR</t>
  </si>
  <si>
    <t>青蛙跳跳乐</t>
  </si>
  <si>
    <t>绿色15只</t>
  </si>
  <si>
    <t>https://e.tb.cn/h.8r3yBsdIGdQiSNA?tk=ZrfcTSgijx2</t>
  </si>
  <si>
    <t>蒙氏剪纸</t>
  </si>
  <si>
    <t>1-2岁低龄宝宝剪纸64张</t>
  </si>
  <si>
    <t>https://e.tb.cn/h.8r3N9WsHVKQk8XD?tk=Py6gTST2JDS</t>
  </si>
  <si>
    <t>剪刀</t>
  </si>
  <si>
    <t>10把/5粉紫➕3蓝绿➕2橙绿</t>
  </si>
  <si>
    <t>https://pages-g.m.taobao.com/wow/z/app/detail-next/item/index?x-ssr=true&amp;id=952482169291&amp;ut_sk=1.YIYoMgs4RtMDAAXLuyYJgFEI_21646297_1789006657143.TaoPassword-WeiXin.blacklight&amp;un=eb22be6e38af3e724c6e4bed9157ce66&amp;share_crt_v=1&amp;un_site=0&amp;spm=a2159r.13376460.0.0&amp;sp_tk=YVhnSVRTZ2l5Mnc%3D&amp;cpp=1&amp;shareurl=true&amp;short_name=h.8r3yBDr&amp;bxsign=scd87dGAIKQCf_UxHNciMOPLX9sVmERuA6JUTQZEDny4JJcABd-L6MXYq0cxWIVMv3IoO9okNo2pxeeYk8CZzZhBXkafw1ePH6Uj_3iN078wgBJbmHSLi15q3pSJTGKcfgJ&amp;tk=aXgITSgiy2w&amp;app=apple_web_kit</t>
  </si>
  <si>
    <t>粘土</t>
  </si>
  <si>
    <t>12色大桶装</t>
  </si>
  <si>
    <t>https://pages-fast.m.taobao.com/wow/z/app/ltao-fe/xsms-ssr-yyds/external?x-ssr=true&amp;disableProgress=true&amp;x-preload=true&amp;disableNav=YES&amp;asac=2A241230082ZOWK433A270&amp;x-sec=wua&amp;forceThemis=true&amp;status_bar_transparent=true&amp;spmb=mssharereturntb&amp;src=msdetail&amp;feedsCeiling=true&amp;itemIds=704261310502&amp;shareFrom=xsmsDetail&amp;price=13.16&amp;sourceType=item&amp;sourceType=item&amp;suid=5382edb2-e940-4996-af7d-73188f17f1d2&amp;shareUniqueId=37247584199&amp;ut_sk=1.aG3ZI4MGPekDAELbqhGMas48_21646297_1789033153930.TaoPassword-QQ.1&amp;un=45280cb7a6aab8e8b77c34ba56368eac&amp;share_crt_v=1&amp;un_site=0&amp;spm=a2159r.13376460.0.0&amp;sp_tk=VHR4M1RTbk1CaFU%3D&amp;cpp=1&amp;shareurl=true&amp;short_name=h.8psCC6ox1bILHGL&amp;tk=Ttx3TSnMBhU&amp;app=chrome</t>
  </si>
  <si>
    <t>打地鼠</t>
  </si>
  <si>
    <t>4米11洞</t>
  </si>
  <si>
    <t>https://pages-g.m.taobao.com/wow/z/app/detail-next/item/index?ut_sk=1.ZBMNT/QbSz0DAPH/rqvVdfiB_21380790_1789009643712.Copy.1&amp;id=709159207543&amp;sourceType=item&amp;price=34.65&amp;suid=88B486EB-F1C1-4B86-9029-3D4915BAD6DA&amp;shareUniqueId=37243557250&amp;un=940462c7e8da58752f2b3d7cad91b740&amp;share_crt_v=1&amp;un_site=0&amp;spm=a2159r.13376460.0.0&amp;wxsign=tbwJZ8f4cAH7Iznx4wAU5-dJVOn4ieObsC-M1M-1uu4CecpfnHQhsveM4fs70H0C4XL2IP_FN5sSiXB9ljQX-7O28AdN2OC2OBz0vwbruIWN3w6b8vAYQ2Xva6cT0aCGqZ1&amp;tbSocialPopKey=shareItem&amp;sp_tk=YmRSY1RTNk5KSHo%3D&amp;cpp=1&amp;shareurl=true&amp;short_name=h.8pPKvfvVmJQrvHz&amp;bxsign=scdPXPJKARr0DRlqYcQwszni3np7BE3o5iQALUEYZBciQxAnnJZgT7aA2RBCInj4AGSwRnFH2GWz3yEJTSy4vrY2RZr8DiKiPpFjtOXBgCj_i-m6cwbXNEedTibey1TEzch&amp;tk=bdRcTS6NJHz&amp;app=apple_web_kit&amp;x-ssr=true</t>
  </si>
  <si>
    <t>吸盘抛接球</t>
  </si>
  <si>
    <t>2拍2球</t>
  </si>
  <si>
    <t>https://pages-g.m.taobao.com/wow/z/app/detail-next/item/index?ut_sk=1.ZBMNT/QbSz0DAPH/rqvVdfiB_21380790_1789009643712.Copy.1&amp;id=1006255133002&amp;sourceType=item&amp;price=33.9&amp;suid=66BD3F32-0EE6-42C3-BCF4-F165264AF443&amp;shareUniqueId=37243676034&amp;un=940462c7e8da58752f2b3d7cad91b740&amp;share_crt_v=1&amp;un_site=0&amp;spm=a2159r.13376460.0.0&amp;wxsign=tbwB8dtb-7Xo-RkyUqrqukEwbiwGV1NmDA-11o7VM7FtW21QxHcDeJIiqO5ekJd_1HU-9AsZ5-jvPCGDkqnzzcD9L5FSTNbt4fi9Dg9pz5S24-V3nOUX98mR8PxFAhMhmq1B9iAGpo2Ofw55NTJVsHdHw&amp;tbSocialPopKey=shareItem&amp;sp_tk=dU1SUVRTNkpkV3o%3D&amp;cpp=1&amp;shareurl=true&amp;short_name=h.8r4NUaZJ287S66W&amp;bxsign=scdBl0O0tGRz1ZdSg9CrhjdF3BDOV7VeBHEvzW_B4KnvwZjUEx-lxurC7Zo1UFCVsOVsOOSI5A6PO77vhy9BzPYPHujqd-rutMx249wK3j-ZtO5NbR_BIBvud9G5OkrecOj&amp;tk=uMRQTS6JdWz&amp;app=apple_web_kit&amp;x-ssr=true</t>
  </si>
  <si>
    <t>多功能儿童投掷丢沙包飞镖盘室内粘粘球户外露营亲子游戏玩具野餐</t>
  </si>
  <si>
    <t>超大多功能7合1</t>
  </si>
  <si>
    <t>https://h5.m.taobao.com/awp/core/detail.htm?ut_sk=1.ZBMNT/QbSz0DAPH/rqvVdfiB_21380790_1789009643712.Copy.1&amp;id=866808412049&amp;sourceType=item&amp;price=58.8&amp;suid=19C4FACD-6152-44AE-B6E3-8634F2E089FE&amp;shareUniqueId=37243313778&amp;un=940462c7e8da58752f2b3d7cad91b740&amp;share_crt_v=1&amp;un_site=0&amp;spm=a2159r.13376460.0.0&amp;wxsign=tbw71BAMp7jvyRfUqMpKN5WFkK0Zpq8JqdQqYg0DKkQsVHifeO-RGzo6AnLbsgVq2ly9qg0O6dVOEmzloa0c99-Do9eY6dEEy-wXEYcToBnx8t715gA1rj3ASpLNLjOPdZU&amp;tbSocialPopKey=shareItem&amp;sp_tk=ZEdkZVRTNnNzOWQ%3D&amp;cpp=1&amp;shareurl=true&amp;short_name=h.8r4LOjlhRUMeE5P&amp;bxsign=scdf20G_idNpg_p1bP8yX2A10OoLpP9s4lcg5WlE7nUlYm-JGIeGhCIuP1wnB_xmNfe9MNzIYNGpSDkejg3DNTm76SVVT8bf_HrIXpSHpflApHJZR6GzSS8lmcJfylVY3fy&amp;tk=dGdeTS6ss9d&amp;app=apple_web_kit</t>
  </si>
  <si>
    <t>儿童趣味拉拉球幼儿园亲子互动感统训练器材双人拉力球手拉球运动</t>
  </si>
  <si>
    <t>光面款，粉色</t>
  </si>
  <si>
    <t>https://pages-g.m.taobao.com/wow/z/app/detail-next/item/index?ut_sk=1.ZBMNT/QbSz0DAPH/rqvVdfiB_21380790_1789009643712.Copy.1&amp;id=698969334893&amp;sourceType=item&amp;price=25.6&amp;suid=B0B086B6-71F9-47F1-946B-74907593FAB8&amp;shareUniqueId=37243697074&amp;un=940462c7e8da58752f2b3d7cad91b740&amp;share_crt_v=1&amp;un_site=0&amp;spm=a2159r.13376460.0.0&amp;wxsign=tbw3YeNDUK1di-DKJP1Wk28jfIp1I5fs6Mgs1G89YssKL3PV-s94Gb6wyzAoydUvYMDTg8omGb_PSleFeTnqwDuJviO_nLqyR5Va43M1t3dgFSM8jP-DZ_bd70RatL-LmJr&amp;tbSocialPopKey=shareItem&amp;sp_tk=UWpJaFRTNnVmb00%3D&amp;cpp=1&amp;shareurl=true&amp;short_name=h.8r4JT2gNrFzw9SL&amp;bxsign=scd-a4piW4krVAl2wS55GFowgHLcMZXbd22iv7awDXCAxLAf0Jbas5Iiqn7cXhfw4LMInlPv8cDj4lRnmwFwoIib-a6g55DQ9vuF55JTf-RZfQ0uD4uV81iad9iVweU_tod&amp;tk=QjIhTS6ufoM&amp;app=apple_web_kit&amp;x-ssr=true</t>
  </si>
  <si>
    <t>公鸡下蛋抖球盒子亲子互动年会团建游戏道具趣味儿童幼儿园玩具</t>
  </si>
  <si>
    <t>公鸡➕20球➕绷带</t>
  </si>
  <si>
    <t>https://pages-g.m.taobao.com/wow/z/app/detail-next/item/index?ut_sk=1.ZBMNT/QbSz0DAPH/rqvVdfiB_21380790_1789000467254.Copy.1&amp;id=904056661622&amp;sourceType=item&amp;price=26.8&amp;suid=0657FB91-0DD3-4065-947C-A3D066E2471D&amp;shareUniqueId=37241908604&amp;un=940462c7e8da58752f2b3d7cad91b740&amp;share_crt_v=1&amp;un_site=0&amp;spm=a2159r.13376460.0.0&amp;wxsign=tbwYHXLeCLrNIDip6hG6DgZE7NNq2fAyZlspnig5gLJQvft9io8zeI9XddWCSQ1fxMvof6y8cqUiiR8S-kMI65ujGZly5Z009P0qDyDNxutS27p8WNTEwyMMlkwIOXIca7Z&amp;tbSocialPopKey=shareItem&amp;sp_tk=Vkk3a1RTNGRkbGE%3D&amp;cpp=1&amp;shareurl=true&amp;short_name=h.8pR96dvd2idvaV0&amp;bxsign=scdbz8HjWuLtvg7ntLm3Mc8S8mRmJZNEVfxvwDMPbvUnnh3mSVaB5MvT1BzKJI-fKsTpQg79epsqate3k1GFABF4YzR5xiMtHK1hpebGnbGCT44Akb2imHAxeqU78XbsJ2i&amp;tk=VI7kTS4ddla&amp;app=apple_web_kit&amp;x-ssr=true</t>
  </si>
  <si>
    <t>小蜜蜂采豆豆儿童益智玩具注意力训练亲子互动多人对战桌面游戏</t>
  </si>
  <si>
    <t>4人帮本</t>
  </si>
  <si>
    <t>https://pages-g.m.taobao.com/wow/z/app/detail-next/item/index?ut_sk=1.ZBMNT/QbSz0DAPH/rqvVdfiB_21380790_1789000467254.Copy.1&amp;id=979661796972&amp;sourceType=item&amp;price=9.8&amp;suid=938107EF-5DCC-474B-96ED-9180C5175246&amp;shareUniqueId=37242109195&amp;un=940462c7e8da58752f2b3d7cad91b740&amp;share_crt_v=1&amp;un_site=0&amp;spm=a2159r.13376460.0.0&amp;wxsign=tbws0jPFJjGBbrPWvjl2aX74lDKkQ5V36taq2yU-EM8o_Y1PUMigUlGLoX0pLhT7JFTALShzriRksT4naVRns7qRvr6aWNXMjO8oOEEjOOV1azf8x-aO_0A-bnWNlxqXlhg&amp;tbSocialPopKey=shareItem&amp;sp_tk=eHNMSVRTNDR4VWg%3D&amp;cpp=1&amp;shareurl=true&amp;short_name=h.8pRmozPQzgSaqgQ&amp;bxsign=scdjtAtieYXhtQaH4Kp8MRuOrMcUnCHnq4xToLDCBjiT6OAbZjpcF_DivN-aL1HoWFuTKX9Vux7v9xSdCDjRSH-oXZzl184SnhkMT9K1n9UBhWzDLJE4NOPoguOdkr8BqHG&amp;tk=xsLITS44xUh&amp;app=apple_web_kit&amp;x-ssr=true</t>
  </si>
  <si>
    <t>儿童户外对战互动背心幼儿园躲避粘球衣室内学校运动训练亲子玩具</t>
  </si>
  <si>
    <t>萌萌猴儿童</t>
  </si>
  <si>
    <t>https://pages-g.m.taobao.com/wow/z/app/detail-next/item/index?ut_sk=1.ZBMNT/QbSz0DAPH/rqvVdfiB_21380790_1789000467254.Copy.1&amp;id=848261556071&amp;sourceType=item&amp;price=7.2&amp;suid=F3793E4B-989A-49BC-8837-7BD038AA767C&amp;shareUniqueId=37241987512&amp;un=940462c7e8da58752f2b3d7cad91b740&amp;share_crt_v=1&amp;un_site=0&amp;spm=a2159r.13376460.0.0&amp;wxsign=tbw4ddXXTywgA_51gj-9IsWE4CQ6UJFWFdurwVEdk13hJ5CKfsWkTkLFJHFMZ4TCM1RbY64vwg6n6r0El-ffqFgywZgkt-YTpz7ICEYxxHqsD3O-O6Xx_2ZnvGu6hE4CdJi&amp;tbSocialPopKey=shareItem&amp;sp_tk=WG4wUlRTNFJoNlc%3D&amp;cpp=1&amp;shareurl=true&amp;short_name=h.8pRrcp4QIB5MeUY&amp;bxsign=scdrEbObA7L1xn98SDevzKeNv2l-8fcHDBRRPkfbNgM847Sin7lI6fVXrqLucMnhCNMKD8SQSU2hXloq1EFZeJnbHhbbdJbFYplnJV4zgrcXGmsqO5QG7WGf7VscNeuBeLB&amp;tk=Xn0RTS4Rh6W&amp;app=apple_web_kit&amp;x-ssr=true</t>
  </si>
  <si>
    <t>魔法飞毯幼儿园趣味运动拖车游戏道具亲子互动户外体智能感统器材</t>
  </si>
  <si>
    <t>彩虹色飞毯</t>
  </si>
  <si>
    <t>https://pages-g.m.taobao.com/wow/z/app/detail-next/item/index?ut_sk=1.ZBMNT/QbSz0DAPH/rqvVdfiB_21380790_1789004753964.Copy.1&amp;id=920121769617&amp;sourceType=item&amp;price=53&amp;suid=31A92786-4890-41D7-B2B2-572F56A1BBD0&amp;shareUniqueId=37242683258&amp;un=940462c7e8da58752f2b3d7cad91b740&amp;share_crt_v=1&amp;un_site=0&amp;spm=a2159r.13376460.0.0&amp;wxsign=tbwA4u7R0BTmrtbS6vVCiYFJR1p4wHv2x2kCxCBUMUSkOmMxpmQkigjkDKRI6HLhC9Co_mD3QSWU_llfGTfZLR5pu6rpzBWyOA9Lxd_cVqiZmKi3BEEcTS75HhutRKKka8g&amp;tbSocialPopKey=shareItem&amp;sp_tk=Um93alRTVUJHQ3g%3D&amp;cpp=1&amp;shareurl=true&amp;short_name=h.8K9Sy9MplhpLmyO&amp;bxsign=scdiLwdZbj47ydrjAFFZrOJSIjC9zGY6YZO6Ge1TNsglN7pA7CF2afrM_YaIxCz-YwT0gNm-xxcmi33zGo8k6eJCDyxVhgSEDVCGZKO9ih74vna51XXK332qVglx158-_YO&amp;tk=RowjTSUBGCx&amp;app=apple_web_kit&amp;x-ssr=true</t>
  </si>
  <si>
    <t>助滑袋</t>
  </si>
  <si>
    <t>袋子</t>
  </si>
  <si>
    <t>https://pages-g.m.taobao.com/wow/z/app/detail-next/item/index?ut_sk=1.ZBMNT/QbSz0DAPH/rqvVdfiB_21380790_1789004753964.Copy.1&amp;id=1038482022699&amp;sourceType=item&amp;price=17.8&amp;suid=1FA508CF-D7B0-4642-91D8-1C8EB5253F06&amp;shareUniqueId=37242660431&amp;un=940462c7e8da58752f2b3d7cad91b740&amp;share_crt_v=1&amp;un_site=0&amp;spm=a2159r.13376460.0.0&amp;wxsign=tbwVd4ciNYOieb3XDa6JNIloknJFis-1ag3GJjb8HzjVPR3oGDJzR7qL5vWbGbeWDGpbGuxdjGpj-ZoX_xc8Xxl_-xlfu-qIXmdFx1i_xZJV0rV7MU49ln0dWz2ecMVnDpud_zMpUypCReOkbvSol7JEw&amp;tbSocialPopKey=shareItem&amp;sp_tk=cUFTRVRTNVZycHk%3D&amp;cpp=1&amp;shareurl=true&amp;short_name=h.8r32J12UzoXuXTD&amp;bxsign=scdhFGhJBlp6kKoottyA5F5IOQdWDWyEQ-KEnn5yjyr7aEQcBEQA9smFw_dw2U7zriJvg3WY1VHkOscH-WrITbcqo-rlEEEtSHAX8bp9BQHMC5K6j2uw244yoOavkM3Np2F&amp;tk=qASETS5Vrpy&amp;app=apple_web_kit&amp;x-ssr=true</t>
  </si>
  <si>
    <t>兔子陷阱转萝卜玩具升级版龟兔赛跑桌游儿童益智类亲子互动游戏棋</t>
  </si>
  <si>
    <t>豪华版（龟兔陷阱）</t>
  </si>
  <si>
    <t>https://pages-g.m.taobao.com/wow/z/app/detail-next/item/index?ut_sk=1.ZBMNT/QbSz0DAPH/rqvVdfiB_21380790_1789004753964.Copy.1&amp;id=676739528953&amp;sourceType=item&amp;price=33.5&amp;suid=BE6D8E4D-EE21-4582-815C-3B9706198169&amp;shareUniqueId=37242549786&amp;un=940462c7e8da58752f2b3d7cad91b740&amp;share_crt_v=1&amp;un_site=0&amp;spm=a2159r.13376460.0.0&amp;wxsign=tbw66fgMPSncpZdCcr0s-5pJGSso--oKyPVohLsHyj4I3SprNN5fUy1mFkhWTPEKhqdiV9T-TkP6UCPKyLyg4UJmk0YEZHld3n9EIqyDTyJs3c1wWtgb9q8QMdwqcHuYd0B&amp;tbSocialPopKey=shareItem&amp;sp_tk=YXRGS1RTNWc5bUI%3D&amp;cpp=1&amp;shareurl=true&amp;short_name=h.8qqBASbAEio5Zig&amp;bxsign=scdqgDa6T-w-wZMt457RdEmRrL7Ds9xLwnZ5U9ZUnfPzOnRZhLp8aj603JluHuS-iSqgT9QeK5iQQK_hwmhkKqh0mDhsHDSnV1oC0GWQDaFUDavsZWpHituH8RZe7pkwIPq&amp;tk=atFKTS5g9mB&amp;app=apple_web_kit&amp;x-ssr=true</t>
  </si>
  <si>
    <t>吸吸乐观察力专注幼儿园中班数学区域材料投放棋类游戏儿童玩教具</t>
  </si>
  <si>
    <t>吸吸乐</t>
  </si>
  <si>
    <t>https://pages-g.m.taobao.com/wow/z/app/detail-next/item/index?ut_sk=1.ZBMNT/QbSz0DAPH/rqvVdfiB_21380790_1789004753964.Copy.1&amp;id=630500846265&amp;sourceType=item&amp;price=35.2&amp;suid=2BC133DD-A3C5-49C9-820A-6EFC2CC4305F&amp;shareUniqueId=37242717461&amp;un=940462c7e8da58752f2b3d7cad91b740&amp;share_crt_v=1&amp;un_site=0&amp;spm=a2159r.13376460.0.0&amp;wxsign=tbwK7FlZbiGdzO4CtnpAP1-eGnfsAJaS4h5542vQ14XbBjhWaMnBb8k72TG_USL0Pj6R10cbXIRPN2-pYjrPOhntbqdp3Qmyi5OiganA0MDIfIDe7hbQi6Xylti-XwvSMNr&amp;tbSocialPopKey=shareItem&amp;sp_tk=MVJmTFRTNWo4eXk%3D&amp;cpp=1&amp;shareurl=true&amp;short_name=h.8r37L1YkSsIoBZv&amp;bxsign=scd2I5yTirIJLach3oTB3UwEdxkDQYiaxlroUlGB37gUveLjuVFt085HO8dPWyNb8KypRmTHU0fzIdRxfpCAKxXJalMtbv4QE0_uhdChzw6dGeQKD8Vhly4UfH15CRZtNM3&amp;tk=1RfLTS5j8yy&amp;app=apple_web_kit&amp;x-ssr=true</t>
  </si>
  <si>
    <t>破冰游戏</t>
  </si>
  <si>
    <t>如履薄冰</t>
  </si>
  <si>
    <t>https://h5.m.taobao.com/awp/core/detail.htm?ut_sk=1.ZBMNT/QbSz0DAPH/rqvVdfiB_21380790_1789004753964.Copy.1&amp;id=1054595923838&amp;sourceType=item&amp;price=23.7&amp;suid=3EC50256-4D7D-43F6-831D-734D10EA5796&amp;shareUniqueId=37242658635&amp;un=940462c7e8da58752f2b3d7cad91b740&amp;share_crt_v=1&amp;un_site=0&amp;spm=a2159r.13376460.0.0&amp;wxsign=tbwxPX4dj3PG11vmZhvqvWsg-9z47cppcsJVJo2pB19S4SmRV34fCV--4SpIWqHZfrRXXuXB5uPjP0jdLfH6RaQZVM-kGt4Fgp3xku8KOXwCThMeH3mts6J-BY4KLmC4TnNAQUbDWPgnvOW-40DtqTJwg&amp;tbSocialPopKey=shareItem&amp;sp_tk=bVY0NFRTNW9GeEE%3D&amp;cpp=1&amp;shareurl=true&amp;short_name=h.8pQutut85KjfzsB&amp;bxsign=scdw1Yjo2YLVk-4hrM36i6d0lX_2mWnn8mBMXcA-bnFkBNzDQP7L5xJm3qk7AkhSGXyqW3B0BQYx8DzJ3DDVGFbgOb1UVvs0mvluzIvb92_QZpr7SptKR3M9uflUFuVPo24&amp;tk=mV44TS5oFxA&amp;app=apple_web_kit</t>
  </si>
  <si>
    <t>轨道火车</t>
  </si>
  <si>
    <t>3车豪华版</t>
  </si>
  <si>
    <t>https://pages-fast.m.taobao.com/wow/z/app/ltao-fe/tbms-limited-grad/externalDetail?x-ssr=true&amp;x-preload=true&amp;disableNav=YES&amp;disableProgress=true&amp;status_bar_transparent=true&amp;forceThemis=true&amp;skeleton=true&amp;force_ssr=true&amp;itemIds=1001430959338&amp;src=msdetail&amp;shareFrom=xsmsDetail</t>
  </si>
  <si>
    <t>套娃井字棋</t>
  </si>
  <si>
    <t>井字棋</t>
  </si>
  <si>
    <t>https://h5.m.taobao.com/awp/core/detail.htm?ut_sk=1.ZBMNT/QbSz0DAPH/rqvVdfiB_21380790_1789006212726.Copy.1&amp;id=828408946747&amp;sourceType=item&amp;price=18.9&amp;suid=F589B84F-F0A1-4AF4-85DA-387C629A75FF&amp;shareUniqueId=37242832565&amp;un=940462c7e8da58752f2b3d7cad91b740&amp;share_crt_v=1&amp;un_site=0&amp;spm=a2159r.13376460.0.0&amp;wxsign=tbwox5q0c6scecwrbSxwEGHX8wnsZBqPWAgAHltbJaoPqqbE8apPePTeeMBKoiicmu4PZSxMXpjmItm8kHNGBhw2eLkch8m07m2rWwRr722VZOnGwxpzuI44mrZuO5B6t19&amp;tbSocialPopKey=shareItem&amp;sp_tk=cWE1TVRTZ2Rmd20%3D&amp;cpp=1&amp;shareurl=true&amp;short_name=h.8qJt8uxEdsZDdGA&amp;bxsign=scdrxLxSZdwNpewKCySL99YLIPT_32k1ALqFu2DKptNRlMlFjWyceajslss0dw8moik1GqpE3YfPcoKaF4nYr8HVYgPsIuPoyt9daRBaK5f1uVvGQv-aY8kzB1Kp_RM3xQp&amp;tk=qa5MTSgdfwm&amp;app=apple_web_kit</t>
  </si>
  <si>
    <t>儿童益智亲子互动双人对战爆笑跳舞摇摆虫专注力训练桌游玩具</t>
  </si>
  <si>
    <t>https://h5.m.taobao.com/awp/core/detail.htm?ut_sk=1.ZBMNT/QbSz0DAPH/rqvVdfiB_21380790_1789006212726.Copy.1&amp;id=587276718900&amp;sourceType=item&amp;price=39.9&amp;suid=3405B8DC-4EE1-4B89-84B1-1E79F8A563FF&amp;shareUniqueId=37242978329&amp;un=940462c7e8da58752f2b3d7cad91b740&amp;share_crt_v=1&amp;un_site=0&amp;spm=a2159r.13376460.0.0&amp;wxsign=tbwu26xwX3VpYnVJENuJJRTjpECHn44cJ7HlE_auOtkJP9Vw6W_hCFN6yUQXU-LEiLsCoEmH9iFQHzeBrq-mI8Jn0rrnq9LV6SIM8MJ8HwHcBLrOtXMoJySGxGykU4uCj3Q&amp;tbSocialPopKey=shareItem&amp;sp_tk=RnQwVVRTZ1RSZ0I%3D&amp;cpp=1&amp;shareurl=true&amp;short_name=h.8refKjbPjvD8IFu&amp;bxsign=scdv6-RLnrTfKRqduSp8Xbg6Sz00c-5TAIeGlW2a7yPP3iAnK8PDHU1gRRbAzUcH4YKaqAHZkJvLrsDx4S3_9UFcQqihj3G9K53nGWK78KiRq7LfnpIl6KJmRdcUV1k6r8P&amp;tk=Ft0UTSgTRgB&amp;app=apple_web_kit</t>
  </si>
  <si>
    <t>摇奖机</t>
  </si>
  <si>
    <t>https://h5.m.taobao.com/awp/core/detail.htm?ut_sk=1.ZBMNT/QbSz0DAPH/rqvVdfiB_21380790_1789006212726.Copy.1&amp;id=664858487306&amp;sourceType=item&amp;price=29.5&amp;suid=0628F38D-E5DF-4308-B09E-812038CE6E42&amp;shareUniqueId=37242980442&amp;un=940462c7e8da58752f2b3d7cad91b740&amp;share_crt_v=1&amp;un_site=0&amp;spm=a2159r.13376460.0.0&amp;wxsign=tbwSuSc78vbTF2w0VmCca9gg8AZWbyQFP9QdmlN-DksamvrDegWt6AxXEKpe1o5phukkrCSL1iNtSi7GWFnQhiUAlX6YNHAlAf3OGxXbt95efyf8BH6VzSdM2B_i5Gp2D8L&amp;tbSocialPopKey=shareItem&amp;sp_tk=eFZUT1RTZ09UaEw%3D&amp;cpp=1&amp;shareurl=true&amp;short_name=h.8p9JK5KRUqYbAy2&amp;bxsign=scdmX44XV2Qf1aDNRUJll7_XAW-2FAOSjQJVH4wSQCUUOT825vwPIsJNSQgSYlKDSHZTTg6b9ghxpW4dqfqvIQ8rzovotlCyFcpH_ka49abnsEhwNkR8IP_SatkhpG1Zvrk&amp;tk=xVTOTSgOThL&amp;app=apple_web_kit</t>
  </si>
  <si>
    <t>手拉琴</t>
  </si>
  <si>
    <t>手拉琴➕塞塞乐</t>
  </si>
  <si>
    <t>https://pages-fast.m.taobao.com/wow/z/app/ltao-fe/tbms-limited-grad/externalDetail?x-ssr=true&amp;x-preload=true&amp;disableNav=YES&amp;disableProgress=true&amp;status_bar_transparent=true&amp;forceThemis=true&amp;skeleton=true&amp;force_ssr=true&amp;itemIds=948958375396&amp;src=msdetail&amp;shareFrom=xsmsDetail</t>
  </si>
  <si>
    <t>【超6000次加购】亲子互动儿童玩具山海经对战擂台打怪兽多人对打机器人益智玩具</t>
  </si>
  <si>
    <t>4人</t>
  </si>
  <si>
    <t>https://h5.m.taobao.com/awp/core/detail.htm?ut_sk=1.ZBMNT/QbSz0DAPH/rqvVdfiB_21380790_1789006212726.Copy.1&amp;id=971478963661&amp;sourceType=item&amp;price=23.94&amp;suid=CE6DC2F6-FAA4-49EB-BC43-6D1DA2F6DD53&amp;shareUniqueId=37243142283&amp;un=940462c7e8da58752f2b3d7cad91b740&amp;share_crt_v=1&amp;un_site=0&amp;spm=a2159r.13376460.0.0&amp;wxsign=tbwoDz-ddlNyk9lcgiBoaIYJ7ohViAW6dmQ_x0f3vzYTNQGy_K8-mG1Z7YV0qERT9kVFbZreBdgJXFbeuM50n5Pg7dJ0VYM1ZJa-5gC8ZStrCrXY35kf_tg6i2L67gqliTH&amp;tbSocialPopKey=shareItem&amp;sp_tk=ajJTUFRTVFpMcTg%3D&amp;cpp=1&amp;shareurl=true&amp;short_name=h.8qrp9P9wq4788oi&amp;bxsign=scdNUnaH0PBhtVf8h8JlZpH6LQM_CLmE-7_eHQ1-TOpW_cnC89Pb38gH_VHtig8_wT1VClP1t3_K4USNMXNaHq91fNeXlybRAWKlR4GyClWpkMJtPgnP08B5Ta9sWb-c3tI&amp;tk=j2SPTSTZLq8&amp;app=apple_web_kit</t>
  </si>
  <si>
    <t>碰碰车</t>
  </si>
  <si>
    <t>4人对战</t>
  </si>
  <si>
    <t>https://pages-g.m.taobao.com/wow/z/app/detail-next/item/index?ut_sk=1.ZBMNT/QbSz0DAPH/rqvVdfiB_21380790_1789007986524.Copy.1&amp;id=789795606385&amp;sourceType=item&amp;price=119&amp;suid=23BADB1E-AEFD-453B-834D-390CD7713921&amp;shareUniqueId=37242943915&amp;un=940462c7e8da58752f2b3d7cad91b740&amp;share_crt_v=1&amp;un_site=0&amp;spm=a2159r.13376460.0.0&amp;wxsign=tbwxgDFg-tsAMfspaIlqLJ4vrxSAx9v1hSXeydjC-QahSsYWl58q2PyFhH9wlIXvT8IFaETCgErm_BRadgzt8U06r2lgSTllYhIDOxUYpyxYnzK586K06eGWTeAiKDHN-oe&amp;tbSocialPopKey=shareItem&amp;sp_tk=UHJ5dFRTVFRxYlI%3D&amp;cpp=1&amp;shareurl=true&amp;short_name=h.8pkRwwpBS6kGQPR&amp;bxsign=scd6x2N36sP7FT0URW748QYypawZyrLOcCJRAkuJrsdnWwFX5MYkjNnJZk8gUNthlmISW3pybh2oUXQXz6d4FmSYdxMM31I4_v1oTl_-S_Z-OSjy90oGcNhdbvHY9TYWbLG&amp;tk=PrytTSTTqbR&amp;app=apple_web_kit&amp;x-ssr=true</t>
  </si>
  <si>
    <t>小熊吃饼干</t>
  </si>
  <si>
    <t>https://pages-g.m.taobao.com/wow/z/app/detail-next/item/index?ut_sk=1.ZBMNT/QbSz0DAPH/rqvVdfiB_21380790_1789008865430.Copy.1&amp;id=1079187304804&amp;sourceType=item&amp;price=65.5&amp;suid=C3C43202-DA96-4E96-9769-BD2EC6EE1284&amp;shareUniqueId=37243251524&amp;un=940462c7e8da58752f2b3d7cad91b740&amp;share_crt_v=1&amp;un_site=0&amp;spm=a2159r.13376460.0.0&amp;wxsign=tbwjG6r9ZmhQf1wgya_iPYF1bfsnrqRcetkQJKTOiydnMYnAGMi47wDpoX7ruqWjGBffXzkJkvcA6MXcMRLW57AiAEGB7Qgtu8uy1GUPaze1jbKgdkdHyMlorL9mc7qhElgrpq9iD5rEgcx7ZhLsiwK4w&amp;tbSocialPopKey=shareItem&amp;sp_tk=T3FpTlRTVHlpTjY%3D&amp;cpp=1&amp;shareurl=true&amp;short_name=h.8qIOyZ3Z7fdG1YD&amp;bxsign=scdKNqAhry9WUMjrk2xrBzsRv4HaHd-OY6spw1DNPE4xstROPaHb53W_hS1g9bAqhiqzPSEy773RviBmKoBQuAOxxTlsnRgH-mVClRSC8lwYYoG0sHucXFMgQRcLmPp2mWP&amp;tk=OqiNTSTyiN6&amp;app=apple_web_kit&amp;x-ssr=true</t>
  </si>
  <si>
    <t>颠球网</t>
  </si>
  <si>
    <t>彩色4米方形网</t>
  </si>
  <si>
    <t>https://h5.m.taobao.com/awp/core/detail.htm?ut_sk=1.ZBMNT/QbSz0DAPH/rqvVdfiB_21380790_1789008865430.Copy.1&amp;id=811348112637&amp;sourceType=item&amp;price=98.8&amp;suid=78FE4D0C-55B4-47E4-B42B-D984005D05AD&amp;shareUniqueId=37243302482&amp;un=940462c7e8da58752f2b3d7cad91b740&amp;share_crt_v=1&amp;un_site=0&amp;spm=a2159r.13376460.0.0&amp;wxsign=tbwEBFJKy8tidOltL3SZY4fvnZ2zks2rPImLo74A12G1ohyM4PtbqbmCZfU2lOwizUmOeFO6csW8dJA2xP4rTfeqxNAXCTBVg7Cu5FwoO6RTDOFO8qWNzMT5dnu1k0mSgw4&amp;tbSocialPopKey=shareItem&amp;sp_tk=REdYM1RTNllHRUU%3D&amp;cpp=1&amp;shareurl=true&amp;short_name=h.8pPd0Z3GeaN0S67&amp;bxsign=scd1D7Vnyb2OJf6ZDQBgZybGO6H44oA9EDBY5CAG7Kh-rWCpZn06BEdD69b1DrZHJnAsNWL3r1LeP4mmnm0Lsns588MUSGAbUh7SDthP125hTGlfAK433PAV51EmyGA6xxv&amp;tk=DGX3TS6YGEE&amp;app=apple_web_kit</t>
  </si>
  <si>
    <t>儿童组装玩具拆卸车</t>
  </si>
  <si>
    <t>拆装糖果工程车4只装+2把螺丝刀（收纳箱）</t>
  </si>
  <si>
    <t>https://h5.m.taobao.com/awp/core/detail.htm?ut_sk=1.ZBMNT/QbSz0DAPH/rqvVdfiB_21380790_1789008865430.Copy.1&amp;id=1031179829386&amp;sourceType=item&amp;price=59&amp;suid=0818AC33-278B-487C-A635-8DD0E7175C6D&amp;shareUniqueId=37243279573&amp;un=940462c7e8da58752f2b3d7cad91b740&amp;share_crt_v=1&amp;un_site=0&amp;spm=a2159r.13376460.0.0&amp;wxsign=tbwBbuBimtnNAcY_tCKYLtCp0C6yvnAbxnVaSTqcCABBbu0ySaAb8OAogQYpyGgd_wY0SNey2fkhbrb_oAH55lq2J-H19xjsmyJnN4HYqDuCIA4lA3N5IN0XyTX4uVAzYEqDDac3SARH_QlBLrrDqhwOg&amp;tbSocialPopKey=shareItem&amp;sp_tk=SmxHRlRTNlU4VFo%3D&amp;cpp=1&amp;shareurl=true&amp;short_name=h.8r4dKg7WodL3i23&amp;bxsign=scd2yeRCYk_0o6dbMar1kiF8CkZWEfd4ConmX2-m-CblxdmkuTBO7gqMx1-bQTQSVZujTF5gUqp4SVyz9x-FYQlJJaZ4jjDyJSS8kDsilM747Z5GY1AuZa-ismiebDKr04E&amp;tk=JlGFTS6U8TZ&amp;app=apple_web_kit</t>
  </si>
  <si>
    <t>拆装黄色工程车4只装+2把螺丝刀（收纳箱）</t>
  </si>
  <si>
    <t>https://detail.tmall.com/item.htm?from=cart&amp;id=688299557456&amp;mi_id=0000WqEXmpcwnda2warRwBJlLG9GScsEd4aCWeZbK3l4Gqw&amp;skuId=5490569968239&amp;spm=a1z0d.6639537%2F202410.item.d688299557456.5fc47484EzQAiI&amp;upStreamPrice=2880</t>
  </si>
  <si>
    <t>拆装工程车4只装+1把螺丝刀（收纳箱）+6小车</t>
  </si>
  <si>
    <t>拆装警车4只装+1把螺丝刀（收纳箱）+6小车</t>
  </si>
  <si>
    <t>拆装消防车4只装+1把螺丝刀（收纳箱）+6小车</t>
  </si>
  <si>
    <t>儿童动物火车乐园卡通益智积木玩具</t>
  </si>
  <si>
    <t>手提款大号轨道积木乐园</t>
  </si>
  <si>
    <t>https://item.taobao.com/item.htm?abbucket=17&amp;id=563339933834&amp;loginBonus=1&amp;mi_id=0000wSSaJD9I9YuZ2vIF7jdxGFpuG_lfXKpGblwwHPRAjN4&amp;ns=1&amp;priceTId=215045f417890026459522730e19d0&amp;skuId=4821225028536&amp;spm=a21n57.sem.item.42.4e9739036H2gzv&amp;utparam=%7B%22aplus_abtest%22%3A%22dcf9aebc8fdc3d712995f1046ab7f73e%22%7D&amp;xxc=taobaoSearch</t>
  </si>
  <si>
    <t>拧螺丝玩具儿童修理工具箱</t>
  </si>
  <si>
    <t>双电钻工具台（183件套二合一工作台）</t>
  </si>
  <si>
    <t>https://detail.tmall.com/item.htm?from=cart&amp;id=869739375894&amp;mi_id=0000dTQUbKEOTlTimuZw2Ijx1iBqniEKkNpY32TLev069Ak&amp;skuId=6297976951505&amp;spm=a1z0d.6639537%2F202410.item.d869739375894.5fc47484VEt8ym&amp;upStreamPrice=8291</t>
  </si>
  <si>
    <t>抢球大作战户外团建游戏道具</t>
  </si>
  <si>
    <t>经典款/3.1m布+100球+4锤+1打气</t>
  </si>
  <si>
    <t>https://item.taobao.com/item.htm?ali_refid=a3_430673_1006%3A1221910129%3AN%3A9X72hvlRFdwgV4Z9mY0X8aJd77Tsq%2Bmo%3Ad044a09c8f822d94546ebe2d2da3f0cd&amp;ali_trackid=1_d044a09c8f822d94546ebe2d2da3f0cd&amp;id=620623009960&amp;loginBonus=1&amp;mi_id=0000qpnF3K81ZtISVCf-OlE3yc9kXu2OwVl6ViKqSTlQd94&amp;mm_sceneid=1_0_416120137_0&amp;priceTId=2147838d17890032746592574e0e7b&amp;skuId=4556556378672&amp;spm=a21n57.sem.item.3&amp;utparam=%7B%22aplus_abtest%22%3A%22cbd7a4a8725ed26d565fb380dcfdf1a9%22%7D&amp;xxc=ad_ztc</t>
  </si>
  <si>
    <t>超巨大1米百变魔术伸缩球</t>
  </si>
  <si>
    <t>大号带发光伸缩球（马卡龙色）</t>
  </si>
  <si>
    <t>https://detail.tmall.com/item.htm?ali_refid=a3_430673_1006%3A1152108552%3AH%3Am4c4qAdn3ZAz5fJmHifti3QLP6D4pN6f%3A4c28270fd8febf0963c19bd66e2f9a2e&amp;ali_trackid=318_4c28270fd8febf0963c19bd66e2f9a2e&amp;id=989579582951&amp;loginBonus=1&amp;mi_id=0000fIQAOs279hinj9N6TA3TjXPpUReQVQD3QYi3-NrgvMs&amp;mm_sceneid=0_0_131364478_0&amp;priceTId=2147812117890033924638067e1242&amp;skuId=5956957944792&amp;spm=a21n57.sem.item.46&amp;utparam=%7B%22aplus_abtest%22%3A%226eb89e468ccdf06ab038017024e61b71%22%7D&amp;xxc=ad_ztc</t>
  </si>
  <si>
    <t>体智能摘星星揪尾巴道具</t>
  </si>
  <si>
    <t>红色3米（40条尾巴）</t>
  </si>
  <si>
    <t>https://item.taobao.com/item.htm?abbucket=17&amp;id=859262426187&amp;loginBonus=1&amp;mi_id=0000KXx8vUMukfQvNU6Ajz-XKtFDQrcZZ2zTXwfIiFk6CtI&amp;ns=1&amp;priceTId=2147842e17890039408876314e10a1&amp;skuId=5674621065777&amp;spm=a21n57.sem.item.166.7e023903nymAh4&amp;utparam=%7B%22aplus_abtest%22%3A%225e51d756b966d9254f27a144711cc96d%22%7D&amp;xxc=taobaoSearch</t>
  </si>
  <si>
    <t>幼儿园双人抛接球</t>
  </si>
  <si>
    <t>五色十套（10球10盘）</t>
  </si>
  <si>
    <t>https://item.taobao.com/item.htm?ali_refid=a3_430673_1006%3A1173840083%3AH%3ADON%2B7bdxSHRUe9jebsfmrXQLP6D4pN6f%3Abf942dff4cfbb7def5d42151924cd93e&amp;ali_trackid=282_bf942dff4cfbb7def5d42151924cd93e&amp;id=670989333169&amp;loginBonus=1&amp;mi_id=0000e8QPB_JEpMrXSPnzg8GU8hJqFeZ1Q8PIkcM24OxxjYU&amp;mm_sceneid=1_0_186160102_0&amp;priceTId=2147848217890041046073719e1b1c&amp;spm=a21n57.sem.item.204&amp;utparam=%7B%22aplus_abtest%22%3A%226556f09a6e4b7d3b707db7915a5d5053%22%7D&amp;xxc=ad_ztc&amp;skuId=4827098152612</t>
  </si>
  <si>
    <t>36吋大号气球加厚防爆</t>
  </si>
  <si>
    <t>20个装（颜色随机）</t>
  </si>
  <si>
    <t>https://detail.tmall.com/item.htm?ali_refid=a3_430673_1006%3A1267750090%3AN%3A1Cu5g0goUoJ6v1yzP00cQg%3D%3D%3Aaf8ebab4ac0533f501df6b0a6a97a9b9&amp;ali_trackid=1_af8ebab4ac0533f501df6b0a6a97a9b9&amp;id=895253257890&amp;loginBonus=1&amp;mi_id=0000gA3BDTSafYjTVLr0Bl7xrkzC500FuniXv4xs3cY0q7o&amp;mm_sceneid=1_0_792560082_0&amp;priceTId=214783be17890043325507079e0ff2&amp;skuId=5746675189557&amp;spm=a21n57.sem.item.230&amp;utparam=%7B%22aplus_abtest%22%3A%225e6b8afb8e78d73446cbd594156998e3%22%7D&amp;xxc=ad_ztc</t>
  </si>
  <si>
    <t>幼儿园防走失排队牵引绳</t>
  </si>
  <si>
    <t>混搭普通款无声体操环12节</t>
  </si>
  <si>
    <t>https://item.taobao.com/item.htm?ali_refid=a3_430673_1006%3A1122589799%3AH%3Aesy%2BHiRqiTHoIIf7pztddB8o%2FX0M1Hyy%3A56331753660a895293eeaca641400fa7&amp;ali_trackid=318_56331753660a895293eeaca641400fa7&amp;id=611503343766&amp;loginBonus=1&amp;mi_id=0000hk0BHwAta_zL_CDFexngN_hmQkZY_WlHuJkN8dRz5bM&amp;mm_sceneid=0_0_111297153_0&amp;priceTId=2147800517890048233257323e0f78&amp;skuId=4300092660804&amp;spm=a21n57.sem.item.276&amp;utparam=%7B%22aplus_abtest%22%3A%222bb91d61b3aec1b2c45add99ad171f76%22%7D&amp;xxc=ad_ztc</t>
  </si>
  <si>
    <t>猫爪老鼠桌游卡牌</t>
  </si>
  <si>
    <t>8只猫爪+128张卡牌</t>
  </si>
  <si>
    <t>https://item.taobao.com/item.htm?ali_refid=a3_430673_1006%3A1995068411%3AH%3A5AtTbg%2BpsDe1X6zW7MvXAJkEfoB2AIN7%3A07e12399c7d1eafed748439652f85c26&amp;ali_trackid=282_07e12399c7d1eafed748439652f85c26&amp;id=996000027772&amp;loginBonus=1&amp;mi_id=0000JlgxVHgD_AyXc4ap5-pt5ZDZqQRJnt9rKw8_vj4FUC8&amp;mm_sceneid=1_0_7041214993_0&amp;priceTId=213e0a2817890053699457805e10a7&amp;skuId=6143485158681&amp;spm=a21n57.sem.item.362&amp;utparam=%7B%22aplus_abtest%22%3A%22f84987ceb8a25f12574550b1a1a3a006%22%7D&amp;xxc=ad_ztc</t>
  </si>
  <si>
    <t>颜色卡片宝宝认知教具</t>
  </si>
  <si>
    <t>超大尺寸0-3岁全面认知（864面图文）</t>
  </si>
  <si>
    <t>https://detail.tmall.com/item.htm?from=cart&amp;id=801351554779&amp;mi_id=0000pNbX2rNz80glXvICrawVJIDNdDuYHVrWl0_YZrfSBsI&amp;skuId=5460531273614&amp;spm=a1z0d.6639537%2F202410.item.d801351554779.5fc474847Up81C&amp;upStreamPrice=12180</t>
  </si>
  <si>
    <t>动物花纹皮毛配对蒙氏早教全脑开发教具</t>
  </si>
  <si>
    <t>【配对】动物皮纹配对48块</t>
  </si>
  <si>
    <t>https://item.taobao.com/item.htm?abbucket=17&amp;id=909959793943&amp;loginBonus=1&amp;mi_id=0000jPsnDHpCD-6LHYzzj82FrhrXOZEgAl4SH28hwR39RDs&amp;ns=1&amp;priceTId=2147803617890062311208678e1a60&amp;skuId=5772662353924&amp;spm=a21n57.sem.item.548.7e023903nymAh4&amp;utparam=%7B%22aplus_abtest%22%3A%22ce1f21ac82b95740c07a6dc91d9c775d%22%7D&amp;xxc=taobaoSearch</t>
  </si>
  <si>
    <t>配对影子配对72块</t>
  </si>
  <si>
    <t>https://item.taobao.com/item.htm?abbucket=17&amp;id=909959793943&amp;loginBonus=1&amp;mi_id=0000jPsnDHpCD-6LHYzzj82Fru9U6XaPgX0LEqPHZVSFVpQ&amp;ns=1&amp;priceTId=213e09d017890070302737414e10ca&amp;skuId=5772662353925&amp;spm=a21n57.sem.item.591.7e023903nymAh4&amp;utparam=%7B%22aplus_abtest%22%3A%22fdc255f1d0e17dcdd617f4fbd6e314ea%22%7D&amp;xxc=taobaoSearch</t>
  </si>
  <si>
    <t>儿童马赛克3D立体拼图</t>
  </si>
  <si>
    <t>马赛克拼图+速战速决</t>
  </si>
  <si>
    <t>https://detail.tmall.com/item.htm?abbucket=17&amp;id=977780771628&amp;loginBonus=1&amp;mi_id=0000n84uVjd7vYkjUxXlKvfkBdzbxBrxG8-gnExBbXfsHNQ&amp;ns=1&amp;priceTId=2150435617890071586554752e0e6e&amp;skuId=6152272587822&amp;spm=a21n57.sem.item.644.7e023903nymAh4&amp;utparam=%7B%22aplus_abtest%22%3A%22b32acc3646668d3224f910ac02d07a06%22%7D&amp;xxc=taobaoSearch</t>
  </si>
  <si>
    <t>物品分类练习册</t>
  </si>
  <si>
    <t>新版加厚材质14主题</t>
  </si>
  <si>
    <t>https://item.taobao.com/item.htm?from=cart&amp;id=719567713323&amp;mi_id=0000wLKJdV6L6IEB_peYXF32VTfygOHY55RYJPqEC0VqMnk&amp;skuId=5018224553472&amp;spm=a1z0d.6639537%2F202410.item.d719567713323.5fc47484EQA6XK&amp;upStreamPrice=3500</t>
  </si>
  <si>
    <t>物品特征分类功能语言理解表达泛化粘贴互动书</t>
  </si>
  <si>
    <t>A4塑封可泡水+免剪小卡+魔术贴</t>
  </si>
  <si>
    <t>https://item.taobao.com/item.htm?from=cart&amp;id=831573049381&amp;mi_id=0000MsI7CPN_51H0vzwfhuSsZ-DQUb2qqRLwC5GBGIVecYI&amp;skuId=5739494486676&amp;spm=a1z0d.6639537%2F202410.item.d831573049381.5fc47484Fg7YnR&amp;upStreamPrice=3340</t>
  </si>
  <si>
    <t>物品功能分类特征语言理解表达泛化粘贴互动书</t>
  </si>
  <si>
    <t>https://item.taobao.com/item.htm?from=cart&amp;id=831782448366&amp;mi_id=0000QY0HwPlOpMH4MNLoKv2bTnpnL9X5hD5EftGMbZcFjSk&amp;skuId=5739641970457&amp;spm=a1z0d.6639537%2F202410.item.d831782448366.5fc47484WdCp4j&amp;upStreamPrice=3340</t>
  </si>
  <si>
    <t>同种物品的多个功能认知理解物品</t>
  </si>
  <si>
    <t>成品到手即用</t>
  </si>
  <si>
    <t>https://item.taobao.com/item.htm?from=cart&amp;id=642160277217&amp;mi_id=0000Xvi0X2372sery3tjsEnnV4WINSKf3ibrsjn58QFV6Vc&amp;skuId=4788944398814&amp;spm=a1z0d.6639537%2F202410.item.d642160277217.5fc47484WdCp4j&amp;upStreamPrice=3080</t>
  </si>
  <si>
    <t>绿色1个糖果罐➕10个棒棒糖</t>
  </si>
  <si>
    <t>https://item.taobao.com/item.htm?from=cart&amp;id=939771072198&amp;mi_id=0000K4AmdzC8y9yJ6LWm0MF-8X4Rl_nei-PwDIDp2XIHFmM&amp;skuId=6041657841563&amp;spm=a1z0d.6639537%2F202410.item.d939771072198.5fc47484i3NRqc&amp;upStreamPrice=950</t>
  </si>
  <si>
    <t>代币板</t>
  </si>
  <si>
    <t>大拇指10个1板</t>
  </si>
  <si>
    <t>https://item.taobao.com/item.htm?from=cart&amp;id=574742239816&amp;mi_id=0000DD6iuW2XVxAwEhH5TsX3orqt2z7DKkRHCeu6LIsP7lw&amp;skuId=3780566925823&amp;spm=a1z0d.6639537%2F202410.item.d574742239816.5fc47484i3NRqc&amp;upStreamPrice=880</t>
  </si>
  <si>
    <t>笑脸5个一板</t>
  </si>
  <si>
    <t>蒙氏叠叠乐教具</t>
  </si>
  <si>
    <t>三人对战叠杯（18只+题卡55张+抢拍铃+沙漏）</t>
  </si>
  <si>
    <t>https://item.taobao.com/item.htm?spm=a1z0d.6639537%2F202410.item.d681828688902.50297484yqp4Oi&amp;id=681828688902&amp;from=cart&amp;skuId=4968958068973&amp;mi_id=0000YxJwpJSGUE9x4e8-l3Hx7EF7I_nIIXCwCB0EgsP1zSU&amp;upStreamPrice=2326</t>
  </si>
  <si>
    <t>疯狂造句</t>
  </si>
  <si>
    <t>疯狂造句（240张一盒）</t>
  </si>
  <si>
    <t>https://item.taobao.com/item.htm?spm=a1z0d.6639537%2F202410.item.d994360270348.50297484yqp4Oi&amp;id=994360270348&amp;from=cart&amp;skuId=5973895585929&amp;mi_id=0000quGMFJCouFelIsPj78xMDItbvzdkv5n9JW6LF54PVQs&amp;upStreamPrice=2490</t>
  </si>
  <si>
    <t>益智拼图</t>
  </si>
  <si>
    <t>速战速决拼图</t>
  </si>
  <si>
    <t>https://item.taobao.com/item.htm?spm=a1z0d.6639537%2F202410.item.d770974959833.50297484yqp4Oi&amp;id=770974959833&amp;from=cart&amp;skuId=5284465261839&amp;mi_id=0000Pwxspy6Dw4Zg0wAleZjUzcm_69JF17lv7w6kvLLDgD4&amp;upStreamPrice=1990</t>
  </si>
  <si>
    <t>饮料对对碰 实木加大瓶子</t>
  </si>
  <si>
    <t>https://item.taobao.com/item.htm?spm=a1z0d.6639537%2F202410.item.d942539993211.50297484yqp4Oi&amp;id=942539993211&amp;umpChannel=bybtqdyh&amp;fpChannel=101&amp;maskChannel=bybtrs&amp;u_channel=bybtqdyh&amp;fpChannelSig=358481e294f6fb331cb87cd625b496dbdceb7e50&amp;from=cart&amp;skuId=5841442352674&amp;mi_id=000083J9uFCJB7Cb7kB0bmVobbZs00J3jIwzHB7zup_WpHk&amp;upStreamPrice=3090</t>
  </si>
  <si>
    <t>幽灵拼图</t>
  </si>
  <si>
    <t>新款幽灵捕手（60关）</t>
  </si>
  <si>
    <t>https://item.taobao.com/item.htm?spm=a1z0d.6639537%2F202410.item.d727107384767.50297484yqp4Oi&amp;id=727107384767&amp;from=cart&amp;skuId=5048009493757&amp;mi_id=0000v2ZVJvWYH3QK7OdcbOlR-wQXTae4WzEqYLe7N3XRwlM&amp;upStreamPrice=2680</t>
  </si>
  <si>
    <t>蜂蜜踩珠</t>
  </si>
  <si>
    <t>蜂蜜踩珠亲子互动四人套餐</t>
  </si>
  <si>
    <t>https://item.taobao.com/item.htm?spm=a1z0d.6639537%2F202410.item.d894588501748.50297484yqp4Oi&amp;id=894588501748&amp;from=cart&amp;skuId=5912184423665&amp;mi_id=0000Qusb7s1EX5yQXs1-u3An_wJHf7XVjFVVJSMXyuyqhcc&amp;upStreamPrice=2645</t>
  </si>
  <si>
    <t>儿童弹珠</t>
  </si>
  <si>
    <t>基础-恐龙礼盒装</t>
  </si>
  <si>
    <t>https://item.taobao.com/item.htm?spm=a1z0d.6639537%2F202410.item.d924740972645.50297484yqp4Oi&amp;id=924740972645&amp;from=cart&amp;skuId=5803665577352&amp;mi_id=0000gEK5dJaoSGU7nkj-zonbIOnafqh_ozTrgR5qhwhQUjU&amp;upStreamPrice=5840</t>
  </si>
  <si>
    <t>平板秋千</t>
  </si>
  <si>
    <t>长方形平板</t>
  </si>
  <si>
    <t>https://item.taobao.com/item.htm?spm=a1z0d.6639537%2F202410.item.d835951419165.50297484lfyYWY&amp;id=835951419165&amp;from=cart&amp;skuId=5760171214841&amp;mi_id=0000-BP7iA0XfvvEBMkwrmqYS-4cy1uE8dkit6JVmLZH5Lc&amp;upStreamPrice=41020</t>
  </si>
  <si>
    <t>鸟巢秋千</t>
  </si>
  <si>
    <t>鸟窝秋千（蓝绿色）</t>
  </si>
  <si>
    <t>https://item.taobao.com/item.htm?id=712477208306&amp;last_time=1779967820&amp;mi_id=0000iBF665vvHYfbo-FBtsKmEvBNQAKzBt4hbpsTZTWIMGc&amp;scm=1007.13982.82927.0&amp;skuId=6019840585835&amp;spm=tbpc.mytb_footmark.item.goods&amp;upStreamPrice=7380</t>
  </si>
  <si>
    <t>牛津布秋千</t>
  </si>
  <si>
    <t>https://item.taobao.com/item.htm?id=572233909982&amp;last_time=1779968333&amp;mi_id=0000K0TtxyfgT6w8gyoLivXUSVXTiQvcBsphClR4O7zc4OM&amp;scm=1007.13982.82927.0&amp;skuId=4144122628429&amp;spm=tbpc.mytb_footmark.item.goods&amp;upStreamPrice=8036</t>
  </si>
  <si>
    <t>正方形平板秋千</t>
  </si>
  <si>
    <t>https://item.taobao.com/item.htm?id=1008144571047&amp;last_time=1779968566&amp;mi_id=0000_9DXcVIB2UEEGMw2n2XtctBiQnjqpcqoW1XPQ3VnXkc&amp;scm=1007.13982.82927.0&amp;skuId=6174615507980&amp;spm=tbpc.mytb_footmark.item.goods&amp;upStreamPrice=4250</t>
  </si>
  <si>
    <t>双杠秋千</t>
  </si>
  <si>
    <t>https://item.taobao.com/item.htm?id=712477208306&amp;last_time=1779967820&amp;mi_id=0000iBF665vvHYfbo-FBtsKmEvBNQAKzBt4hbpsTZTWIMGc&amp;scm=1007.13982.82927.0&amp;skuId=4989253180404&amp;spm=tbpc.mytb_footmark.item.goods&amp;upStreamPrice=7380</t>
  </si>
  <si>
    <t>高端横抱桶</t>
  </si>
  <si>
    <t>https://item.taobao.com/item.htm?id=1008144571047&amp;last_time=1779968566&amp;mi_id=0000_9DXcVIB2UEEGMw2n2XtctBiQnjqpcqoW1XPQ3VnXkc&amp;scm=1007.13982.82927.0&amp;skuId=6174615507973&amp;spm=tbpc.mytb_footmark.item.goods&amp;upStreamPrice=4250</t>
  </si>
  <si>
    <t>旋风秋千</t>
  </si>
  <si>
    <t>儿童积木桌多功能商用宝宝游戏桌拼装益智玩具桌太空实木加沙盘子</t>
  </si>
  <si>
    <t>106cm大颗粒桌+2椅+【全家福套餐】送100雪花片 赠滑道+4豪礼</t>
  </si>
  <si>
    <t>https://item.taobao.com/item.htm?id=978350401289&amp;last_time=1779967565&amp;mi_id</t>
  </si>
  <si>
    <t>布袋秋千</t>
  </si>
  <si>
    <t>https://item.taobao.com/item.htm?id=712477208306&amp;last_time=1779967820&amp;mi_id=0000iBF665vvHYfbo-FBtsKmEvBNQAKzBt4hbpsTZTWIMGc&amp;scm=1007.13982.82927.0&amp;spm=tbpc.mytb_footmark.item.goods&amp;upStreamPrice=7380&amp;skuId=4989253180423</t>
  </si>
  <si>
    <t>脚踏车</t>
  </si>
  <si>
    <t>升级静音扶手可调节款蓝色、红色</t>
  </si>
  <si>
    <t>https://detail.tmall.com/item.htm?app=chrome&amp;bxsign=scdQ2F-nyy3KjFW54EUnzBfeJTfIRAw6mFPklgijdzqb1Gxbso2F52vngVL0DVIKRfaqzjGSYti1HlNjbujx6aqoiqk4XhF90sRXYjOGjf3lpk3GW7lCQ9d9Tm4CFJVze3T&amp;cpp=1&amp;id=602933347482&amp;price=64.88&amp;share_crt_v=1&amp;shareurl=true&amp;short_name=h.isogTP2F03gltSf&amp;sp_tk=ZDBOTjVSTkVZejI%3D&amp;spm=a2159r.13376460.0.0&amp;tbSocialPopKey=shareItem&amp;tk=d0NN5RNEYz2%20HU071&amp;un=f98501079a525a7d3546de70b6ae59f9&amp;un_site=0&amp;ut_sk=1.aUVqysMGU%2F4DAI0D9gkP3AK8_21380790_1776868579291.GoodsTitleURL.1&amp;wxsign=tbw5v4TqJ1_gW70jMrrWCBhC4SoM1-7tOeMy8OslkgOwxO8H2dmeYbRl9chHGIHRXWS2XPyaY0WMK8zi7JBt5lu0u_LibnXbKKH4-mQeC_PtReOWOM9T8rzEcyACD7U1S16</t>
  </si>
  <si>
    <t>蒙氏感官盆材料</t>
  </si>
  <si>
    <t>海洋主题材料包（积木小人随机2个发货）（包盆42*30*6.5）</t>
  </si>
  <si>
    <t>https://item.taobao.com/item.htm?id=746206545396&amp;last_time=1777296032&amp;mi_id=0000Rddbt_eHrPZCtkFU5NJqV_LZcmguLYx8CHkrmPDhALU&amp;scm=1007.13982.82927.0&amp;spm=tbpc.mytb_footmark.item.goods&amp;upStreamPrice=1559&amp;skuId=5318981207328</t>
  </si>
  <si>
    <t>大颗粒海洋感官盆材料包（包盆42*30*6.5）</t>
  </si>
  <si>
    <t>https://item.taobao.com/item.htm?id=746206545396&amp;last_time=1777296032&amp;mi_id=0000Rddbt_eHrPZCtkFU5NJqV_LZcmguLYx8CHkrmPDhALU&amp;scm=1007.13982.82927.0&amp;spm=tbpc.mytb_footmark.item.goods&amp;upStreamPrice=1559&amp;skuId=5367409017816</t>
  </si>
  <si>
    <t>仿真动物模型玩具</t>
  </si>
  <si>
    <t>【豪华全家桶44只】送收纳桶+动物早教手册</t>
  </si>
  <si>
    <t>https://detail.tmall.com/item.htm?id=799417611554&amp;last_time=1777296350&amp;mi_id=0000wBf7s5fqjV8uKfZ5hzd7TmiGGfMKhNXyHUVuOLVY35Q&amp;scm=1007.13982.82927.0&amp;spm=tbpc.mytb_footmark.item.goods&amp;upStreamPrice=2960&amp;skuId=5864420895503</t>
  </si>
  <si>
    <t>气球</t>
  </si>
  <si>
    <t>多彩混色100个装（送打气筒+丝带+胶点）</t>
  </si>
  <si>
    <t>https://detail.tmall.com/item.htm?id=605994070633&amp;last_time=1777296661&amp;mi_id=0000V5Slsd6UlLzkFUxsIaxJPuODsbT74OmLSAzsfxFSWIE&amp;scm=1007.13982.82927.0&amp;skuId=4414245658127&amp;spm=tbpc.mytb_footmark.item.goods&amp;upStreamPrice=570</t>
  </si>
  <si>
    <t>泡泡</t>
  </si>
  <si>
    <t>不洒泡泡杯（30ml*4）</t>
  </si>
  <si>
    <t>https://detail.tmall.com/item.htm?id=938965387296&amp;ali_refid=a3_430673_1006:1109818073:H:EX3vYiDXZY3e3CnFSiQ7fQwwEV1DOmvj:4244d221e546337d6f06c1bb2eaeb602&amp;ali_trackid=318_4244d221e546337d6f06c1bb2eaeb602&amp;spm=a21n57.sem.item.1&amp;xxc=ad_ztc&amp;loginBonus=1&amp;utparam=%7B%22aplus_abtest%22%3A%227a80f1798aa6a967e52f76fe42ba75db%22%7D&amp;skuId=6002106574967&amp;mi_id=0000kjf75qy0io8CrOBlpzrZ9LKX39vxHyjJwYxOLgS25Ow&amp;priceTId=213e004817768729259055297e139c&amp;mm_sceneid=0_0_98033252_0</t>
  </si>
  <si>
    <t>折纸</t>
  </si>
  <si>
    <t>40个模型4本（超级工程）</t>
  </si>
  <si>
    <t>https://detail.tmall.com/item.htm?id=943292542539&amp;mi_id=00004SqG9P1l8WLjigmNuzkr4jTknEeh7VxFsVzZJ4ufeSQ&amp;skuId=6168379002873&amp;spm=a21xtw.29178619.0.0&amp;xxc=shop</t>
  </si>
  <si>
    <t>40个模型4本（动物）</t>
  </si>
  <si>
    <t>40个模型4本（军事）</t>
  </si>
  <si>
    <t>40个模型4本（汽车）</t>
  </si>
  <si>
    <t>6种大小套装（共900张）</t>
  </si>
  <si>
    <t>https://detail.tmall.com/item.htm?ali_refid=a3_430582_1006%3A1214480008%3AH%3A8X9Q%2BeLqpcsNFeDhCJeDcx9SJTvfY6tG%3Af3239e39b101ba6a752439032f0492aa&amp;ali_trackid=318_f3239e39b101ba6a752439032f0492aa&amp;id=671024518020&amp;mi_id=0000HmYV7TjQkRJH1uwyLE-PRx1vavf61WcKiRnN_LTmUZE&amp;mm_sceneid=0_0_394230179_0&amp;priceTId=215043f517768690817401422e0c90&amp;skuId=5244668462905&amp;spm=a21n57.1.hoverItem.1&amp;utparam=%7B%22aplus_abtest%22%3A%22cc6d410872db0d3f8b585f75cf51e95c%22%7D&amp;xxc=ad_ztc</t>
  </si>
  <si>
    <t>磁力拼图</t>
  </si>
  <si>
    <t>全七本</t>
  </si>
  <si>
    <t>https://detail.tmall.com/item.htm?id=1001919946242&amp;mi_id=0000gPP8KU1L0QzdQOSBbBZXPHd59zWH3m9I5d55rf406zs&amp;skuId=6171367719102&amp;spm=a21xtw.29178619.0.0&amp;xxc=shop</t>
  </si>
  <si>
    <t>忙碌交通</t>
  </si>
  <si>
    <t>贴纸</t>
  </si>
  <si>
    <t>51张不重复：汪汪队+奥特曼+爱心萌可+冰雪</t>
  </si>
  <si>
    <t>https://detail.tmall.com/item.htm?id=789849573049&amp;mi_id=00009TDlyEAxys-Bd5O1GFdWh5G6y_gJCVS2Gg2cVVmRxf8&amp;skuId=5388420684994&amp;spm=a21xtw.29178619.0.0&amp;xxc=shop</t>
  </si>
  <si>
    <t>75张不重复 :汪汪队+奥特曼+冰雪奇缘+工地+城市+汽车</t>
  </si>
  <si>
    <t>数字麻将</t>
  </si>
  <si>
    <t>110颗（豪华款）绿色</t>
  </si>
  <si>
    <t>https://item.taobao.com/item.htm?abbucket=16&amp;id=1010755133822&amp;mi_id=00004PYvDYuaLFk4uWSae2Tlcn4MYRyaQbUE-e1Nq1K8Yyc&amp;ns=1&amp;priceTId=213e030817768710137981101e13fa&amp;skuId=6011006537000&amp;spm=a21n57.1.hoverItem.3&amp;utparam=%7B%22aplus_abtest%22%3A%22add8e8baf7bc08a033f172dcd300d4d9%22%7D&amp;xxc=taobaoSearch</t>
  </si>
  <si>
    <t>贴贴纸</t>
  </si>
  <si>
    <t>升级-新款空心浮雕（全家福8张）</t>
  </si>
  <si>
    <t>https://item.taobao.com/item.htm?spm=a1z0d.6639537%2F202410.item.d985109478239.4a037484AStaQw&amp;id=985109478239&amp;from=cart&amp;skuId=6114173755135&amp;mi_id=0000cJZ_cHofFPC_ncN4r67qMn1HTTlqeaKf6WxhBA8gPQ0&amp;upStreamPrice=890</t>
  </si>
  <si>
    <t>表情变脸魔术贴</t>
  </si>
  <si>
    <t>https://item.taobao.com/item.htm?spm=a1z0d.6639537%2F202410.item.d982606721855.4a037484AStaQw&amp;id=982606721855&amp;from=cart&amp;skuId=6107815283577&amp;mi_id=0000X_DIZNIAoK_5TH2SRNUow4HfomzEPUyWIy_hg5wA10c&amp;upStreamPrice=3680</t>
  </si>
  <si>
    <t>你比我猜</t>
  </si>
  <si>
    <t>基础款</t>
  </si>
  <si>
    <t>https://item.taobao.com/item.htm?abbucket=16&amp;id=853157396818&amp;mi_id=0000XemWoJkJWNnKPuEYbWxl9n6CyrGI2dIGI1DsjNrizVA&amp;ns=1&amp;priceTId=213e030817768713764948643e13fa&amp;skuId=5652824729996&amp;spm=a21n57.1.hoverItem.23&amp;utparam=%7B%22aplus_abtest%22%3A%227fede81d055b6895874d859d3df45379%22%7D&amp;xxc=taobaoSearch</t>
  </si>
  <si>
    <t>升级款</t>
  </si>
  <si>
    <t>谁是卧底</t>
  </si>
  <si>
    <t>两盒装（谁是卧底+连词成句）</t>
  </si>
  <si>
    <t>https://detail.tmall.com/item.htm?abbucket=16&amp;id=1016516147267&amp;mi_id=0000CGeFL_fWRk75IJiOwW1AehJlvRSmE1cBT03VYBQFX68&amp;ns=1&amp;priceTId=213e030817768713764948643e13fa&amp;skuId=6191322170968&amp;spm=a21n57.1.hoverItem.33&amp;utparam=%7B%22aplus_abtest%22%3A%226c90b1cebf71f40733e416a19772b0ea%22%7D&amp;xxc=taobaoSearch</t>
  </si>
  <si>
    <t>情绪管理桌游</t>
  </si>
  <si>
    <t>情绪桌游</t>
  </si>
  <si>
    <t>https://detail.tmall.com/item.htm?abbucket=16&amp;id=815177809250&amp;mi_id=0000esuZZdh3FaPWDbBPcg3scRX-vhdd0Swg2mtHmZRWrpI&amp;ns=1&amp;priceTId=213e030817768713764948643e13fa&amp;skuId=5681297503708&amp;spm=a21n57.1.hoverItem.40&amp;utparam=%7B%22aplus_abtest%22%3A%2289bb895969d0c46502cc9743d04dd9ea%22%7D&amp;xxc=taobaoSearch</t>
  </si>
  <si>
    <t>生活自理教具</t>
  </si>
  <si>
    <t>职业多层忙碌板——男孩款</t>
  </si>
  <si>
    <t>https://detail.tmall.com/item.htm?abbucket=16&amp;id=740403545266&amp;mi_id=0000qeO0nZFIFPFFEPzjXj5QzahTVV9JxJ4vd_efUnWTIxI&amp;ns=1&amp;priceTId=215044a717768723378692793e136d&amp;skuId=5105411204585&amp;spm=a21n57.1.hoverItem.2&amp;utparam=%7B%22aplus_abtest%22%3A%228e1a69eb40db2f63795221ebc5691d29%22%7D&amp;xxc=taobaoSearch</t>
  </si>
  <si>
    <t>职业多层忙碌板——女孩款</t>
  </si>
  <si>
    <t>施罗氏肋木架</t>
  </si>
  <si>
    <t>1.8米</t>
  </si>
  <si>
    <t xml:space="preserve">https://e.tb.cn/h.8KXrUd4ecpxyVoS?tk=EQgrThxOM7B </t>
  </si>
  <si>
    <t>踩车</t>
  </si>
  <si>
    <t>普通款</t>
  </si>
  <si>
    <t>https://e.tb.cn/h.8JFXlulTFLH7CDd?tk=1TP3Thx9cLb</t>
  </si>
  <si>
    <t>孝慈儿童站立架/站立架/康复站立架/直立架/防足下垂踏板/包邮</t>
  </si>
  <si>
    <t>儿童站立架</t>
  </si>
  <si>
    <t>https://e.tb.cn/h.8KXKAWVRQ2L0bHX?tk=X1AXThxP47R</t>
  </si>
  <si>
    <t>孤独症康复训练卡</t>
  </si>
  <si>
    <t>默认</t>
  </si>
  <si>
    <t>https://pages-g.m.taobao.com/wow/z/app/detail-next/item/index?id=913822995778&amp;from=cart&amp;spm=a21202.12579950.item.0&amp;x-ssr=true</t>
  </si>
  <si>
    <t>（三）康复科音乐治疗组</t>
  </si>
  <si>
    <t>鼓儿童玩具小鼓牛皮鼓婴儿早教宝宝大鼓敲打鼓幼儿园锣鼓打击乐器</t>
  </si>
  <si>
    <t xml:space="preserve">3寸+鼓棒+背带+小镲+赠品 </t>
  </si>
  <si>
    <t xml:space="preserve">https://e.tb.cn/h.8qSDf15XHaTPMV9?tk=0F6vThy6XRk HU293 </t>
  </si>
  <si>
    <t>6寸+鼓棒+背带+快板+沙锤+大镲+大锣</t>
  </si>
  <si>
    <t>8寸+鼓棒+背带+快板+沙锤+大镲+大锣</t>
  </si>
  <si>
    <t xml:space="preserve">https://e.tb.cn/h.8p2qFBc5APhguZc?tk=7UPBThy7SC6 HU591 </t>
  </si>
  <si>
    <t>摇铃奥尔夫打击乐器幼儿园儿童早教乐器6铃板擦4铃板擦2铃板擦</t>
  </si>
  <si>
    <t>绿色</t>
  </si>
  <si>
    <t xml:space="preserve">https://e.tb.cn/h.8JEcGcj8wYdoehk?tk=R0mmThy9kpK HU287 </t>
  </si>
  <si>
    <t>蓝色</t>
  </si>
  <si>
    <t>黄色</t>
  </si>
  <si>
    <t>红色</t>
  </si>
  <si>
    <t>奥尔夫15音铝板琴音乐早教手敲琴 儿童音乐玩具钟琴 木琴教学专用</t>
  </si>
  <si>
    <t xml:space="preserve">5音铝板琴【琴锤+音标+乐谱+收纳包】 </t>
  </si>
  <si>
    <t xml:space="preserve">https://e.tb.cn/h.8KdvPEaKyGIpKeq?tk=4cDoThyrL5p CZ028 </t>
  </si>
  <si>
    <t>手腕铃铛手摇铃手铃儿童乐器幼儿园教具舞蹈表演道具脚铃宝宝婴儿</t>
  </si>
  <si>
    <t>红色1对</t>
  </si>
  <si>
    <t xml:space="preserve">https://e.tb.cn/h.8q7hsx6E9bNbc7I?tk=V8ZwThyGhmJ HU293 </t>
  </si>
  <si>
    <t>蓝色1对</t>
  </si>
  <si>
    <t>绿色1对</t>
  </si>
  <si>
    <t>黄色1对</t>
  </si>
  <si>
    <t>学校PVC羊皮非洲鼓儿童学生成人初学非洲鼓8寸10寸幼儿园手拍鼓</t>
  </si>
  <si>
    <t>大8寸格兰花海</t>
  </si>
  <si>
    <t>https://e.tb.cn/h.8JENkzGyPQuQ89v?tk=65diThyxEzU tG-#22&gt;lD 「</t>
  </si>
  <si>
    <t>大8寸嫣红萝花</t>
  </si>
  <si>
    <t xml:space="preserve">https://e.tb.cn/h.8JENkzGyPQuQ89v?tk=65diThyxEzU tG-#22&gt;lD </t>
  </si>
  <si>
    <t>大8寸蓝叶之舞</t>
  </si>
  <si>
    <t>大8寸红叶之舞</t>
  </si>
  <si>
    <t>三重吕奥尔夫打击乐器榉木实木幼儿园沙锤沙球摇铃抓握训练儿童</t>
  </si>
  <si>
    <t>榉木沙锤15cm(无漆可啃咬)</t>
  </si>
  <si>
    <t xml:space="preserve">https://e.tb.cn/h.8JErLxmsKA3srke?tk=AdGMThBYB5q HU591 </t>
  </si>
  <si>
    <t>10寸舞蹈铃鼓儿童奥尔夫专业打击乐器手拍鼓幼儿园老师用手鼓摇铃</t>
  </si>
  <si>
    <t>7号铃鼓10英寸(直径25cm8铃)</t>
  </si>
  <si>
    <t xml:space="preserve">https://e.tb.cn/h.8KWexI45a2Sn9Bw?tk=bM9pThB2m4h MF287 </t>
  </si>
  <si>
    <t>9号铃鼓10英寸(直径25cm8铃)</t>
  </si>
  <si>
    <t>10号铃鼓10英寸(直径25cm8铃)</t>
  </si>
  <si>
    <t>15号铃鼓10英寸(直径25cm8铃)</t>
  </si>
  <si>
    <t>原木木鱼奥尔夫打击乐器儿童早教实木响桶专业幼儿园音乐教具梆子</t>
  </si>
  <si>
    <t>木鱼梆子原木色小号</t>
  </si>
  <si>
    <t xml:space="preserve">https://e.tb.cn/h.8KWSi05wp7Ku4OP?tk=F7x5ThB5jz1 CZ007 </t>
  </si>
  <si>
    <t>木鱼梆子原木色中号</t>
  </si>
  <si>
    <t>木鱼梆子原木色大号</t>
  </si>
  <si>
    <t xml:space="preserve">木鱼梆子红色 </t>
  </si>
  <si>
    <t>幼儿园三角铁打击乐器奥尔夫音乐小学生儿童三角铃加厚4567寸专业</t>
  </si>
  <si>
    <t>4寸三角铁 边长10cm</t>
  </si>
  <si>
    <t xml:space="preserve">https://e.tb.cn/h.8JEAWs38RomYR1d?tk=PI1OThB7paM CZ028 </t>
  </si>
  <si>
    <t>6寸三角铁边长15cm</t>
  </si>
  <si>
    <t>8寸三角铁 边长20cm</t>
  </si>
  <si>
    <t>儿童口琴宝宝专用口风琴幼儿小喇叭婴儿可吹奏乐器初学者入门玩具</t>
  </si>
  <si>
    <t>绿色小鳄鱼(防尘硅胶套可啃咬可拆洗)</t>
  </si>
  <si>
    <t xml:space="preserve">https://e.tb.cn/h.8qi21yQKE5RF6WC?tk=fcC7ThBOlqZ MF287 </t>
  </si>
  <si>
    <t>粉色小兔子(防尘硅胶套可啃咬可拆洗)</t>
  </si>
  <si>
    <t>棕色小熊(防尘硅胶套可啃咬可拆洗)</t>
  </si>
  <si>
    <t>蓝色小象(防尘硅胶套可啃咬可拆洗)</t>
  </si>
  <si>
    <t>（四）康复科病房活动室</t>
  </si>
  <si>
    <t>滑滑梯</t>
  </si>
  <si>
    <t>升级加长加厚款米奇狗（公主粉➕封闭➕球框➕音乐）</t>
  </si>
  <si>
    <t>https://detail.tmall.com/item.htm?from=cart&amp;id=768987295378&amp;skuId=5276520381735&amp;spm=a1z0d.6639537%2F202410.item.d768987295378.32ba7484uuauPv&amp;upStreamPrice=98880</t>
  </si>
  <si>
    <t>儿童游乐场软体早教幼儿园室内沙池软包防撞波波海洋球池围栏组合</t>
  </si>
  <si>
    <t>2×2M方球池➕三步梯</t>
  </si>
  <si>
    <t>https://item.taobao.com/item.htm?spm=a1z0d.6639537%2F202410.item.d668725540911.7df77484Oucuzv&amp;id=668725540911&amp;adType=orgqzt&amp;from=cart&amp;skuId=5244657484593&amp;mi_id=0000eU9MADGJHSH449BeGMrrXUMcOXXK_XAP69FzTHI1JKM&amp;upStreamPrice=95000</t>
  </si>
  <si>
    <t>加厚海洋球批发婴儿可啃咬无毒儿童彩色塑料球玩具宝宝波波球厂家</t>
  </si>
  <si>
    <t>加厚（环保新料）1000个7.0马卡三色</t>
  </si>
  <si>
    <t>https://item.taobao.com/item.htm?spm=a1z0d.6639537%2F202410.item.d698419689896.7df77484Oucuzv&amp;id=698419689896&amp;adType=ad&amp;from=cart&amp;skuId=5112882118234&amp;mi_id=0000R9dSbXGkrDY6UeOg2dr7sMXy-NsUIF6Txu_3JcsoEfg&amp;upStreamPrice=12500</t>
  </si>
  <si>
    <t>海洋球加厚无毒无味婴儿童乐园游乐场玩具宝宝彩色大码波波淘气堡</t>
  </si>
  <si>
    <t>5.5CM加厚马卡色1000个</t>
  </si>
  <si>
    <t>https://item.taobao.com/item.htm?spm=a1z0d.6639537%2F202410.item.d698419689896.8a897484jgier9&amp;id=698419689896&amp;adType=ad&amp;from=cart&amp;skuId=5495327587574&amp;mi_id=0000R9dSbXGkrDY6UeOg2dr7sKPF22hIm7CqE7F8LoBlkw0&amp;upStreamPrice=7500</t>
  </si>
  <si>
    <t>儿童书架家用绘本架一体阅读区移动玩具收纳架置物架落地简易书柜</t>
  </si>
  <si>
    <t>升级加粗材质，90cm移动款/5层书架加1层收纳</t>
  </si>
  <si>
    <t>https://item.taobao.com/item.htm?spm=a1z0d.6639537%2F202410.item.d852075530774.8a897484fWsqnR&amp;id=852075530774&amp;from=cart&amp;skuId=6034723997722&amp;mi_id=0000vo_zFzY0IDzj_dDRJq0nIgiJcE5eg1rulxrkPVuGf6k&amp;upStreamPrice=7700</t>
  </si>
  <si>
    <t>瑜伽球➕打气筒</t>
  </si>
  <si>
    <t>标准套餐M-蓝色</t>
  </si>
  <si>
    <t>https://item.taobao.com/item.htm?spm=a1z0d.6639537%2F202410.item.d521175177077.63fc7484Q8ShHh&amp;id=521175177077&amp;from=cart&amp;skuId=4170663050983&amp;mi_id=0000kperuRVk8EzzQRt_NtAfz4YBVbbUar_hhW9EiA6-gak&amp;upStreamPrice=10980</t>
  </si>
  <si>
    <t>花生球</t>
  </si>
  <si>
    <t>绿色45cm</t>
  </si>
  <si>
    <t>https://item.taobao.com/item.htm?spm=a1z0d.6639537%2F202410.item.d564661176745.63fc7484Q8ShHh&amp;id=564661176745&amp;from=cart&amp;skuId=3572867281623&amp;mi_id=000021gtVGXb9WuHEahMvGYmdkxdht2obuG89p30Zf3xIH0&amp;upStreamPrice=7990</t>
  </si>
  <si>
    <t>平衡垫</t>
  </si>
  <si>
    <t>平衡垫-黑</t>
  </si>
  <si>
    <t>https://item.taobao.com/item.htm?spm=a1z0d.6639537%2F202410.item.d1020187433271.63fc7484Q8ShHh&amp;id=1020187433271&amp;from=cart&amp;skuId=6030704773729&amp;mi_id=0000Z0U6nxeVJ7vNkVJu0scGDbwmzEqUq_A2aPev93OddhE&amp;upStreamPrice=7990</t>
  </si>
  <si>
    <t>德国儿童感统训练大龙球瑜伽婴儿早教专用颗粒加厚防爆平衡花生球</t>
  </si>
  <si>
    <t>海天蓝90cm*45cm</t>
  </si>
  <si>
    <t>https://item.taobao.com/item.htm?spm=a1z0d.6639537%2F202410.item.d932589955284.7df77484lWLyvI&amp;id=932589955284&amp;from=cart&amp;skuId=5988854835406&amp;mi_id=0000oQMR2oBdIJzWpxgFZPk0leXSQ__7GqyMpgt119m4QYw&amp;upStreamPrice=6500</t>
  </si>
  <si>
    <t>感统训练器材儿童跳圈环家用跳房子圈圈跳格子幼儿园体能运动玩具</t>
  </si>
  <si>
    <t>特大号10圈10扣➕送沙包</t>
  </si>
  <si>
    <t>https://item.taobao.com/item.htm?spm=a1z0d.6639537%2F202410.item.d894568603040.63fc7484Q8ShHh&amp;id=894568603040&amp;from=cart&amp;skuId=6106413528101&amp;mi_id=0000vb4jRBtyggl2wSTCbDZLR64_swqkqkF_Sg46PNj6MWQ&amp;upStreamPrice=1789</t>
  </si>
  <si>
    <t>大号10圈10扣➕送沙包</t>
  </si>
  <si>
    <t>https://item.taobao.com/item.htm?spm=a1z0d.6639537%2F202410.item.d894568603040.63fc7484Q8ShHh&amp;id=894568603040&amp;from=cart&amp;skuId=5746699789558&amp;mi_id=0000vb4jRBtyggl2wSTCbDZLR64_swqkqkF_Sg46PNj6MWQ&amp;upStreamPrice=1380</t>
  </si>
  <si>
    <t>套圈圈玩具儿童套圈游戏亲子互动益智投掷圈宝宝幼儿园比赛叠叠乐</t>
  </si>
  <si>
    <t>2柱子+33个加粗圈</t>
  </si>
  <si>
    <t>https://item.taobao.com/item.htm?spm=a1z0d.6639537%2F202410.item.d834089054041.63fc7484Q8ShHh&amp;id=834089054041&amp;adType=orgqzt&amp;from=cart&amp;skuId=6216307435549&amp;mi_id=0000pKEvgRKmVShLfqIw5o4BfpNkTjVPiCVvs0StMX56Poc&amp;upStreamPrice=1660</t>
  </si>
  <si>
    <t>手抓板拼图板0-3岁1蒙氏早教宝宝幼儿童形状认知配对益智积木玩具</t>
  </si>
  <si>
    <t>三件套（形状，动物，水果）</t>
  </si>
  <si>
    <t>https://item.taobao.com/item.htm?spm=a1z0d.6639537%2F202410.item.d805145415438.7df77484tt1ihP&amp;id=805145415438&amp;from=cart&amp;skuId=6017296925743&amp;mi_id=0000VjimYBwiSazGDGBT1PTUQC3MVjMW4KraZX_KxJEQmWI&amp;upStreamPrice=3350</t>
  </si>
  <si>
    <t>积木桌子多功能儿童游戏桌大颗粒益智拼装玩具男女孩3岁6宝宝拼图</t>
  </si>
  <si>
    <t>【升级大号】积木桌1椅138汽车大颗粒+300动物大颗粒+143滑道大颗粒</t>
  </si>
  <si>
    <t>https://item.taobao.com/item.htm?spm=a1z0d.6639537%2F202410.item.d739676157737.7df77484tt1ihP&amp;id=739676157737&amp;adType=orgqzt&amp;from=cart&amp;skuId=6171765887604&amp;mi_id=0000-ruZyT3_weVI_zk1u2UrLjfkjota0Ig5IzCcq_mLneY&amp;upStreamPrice=7575</t>
  </si>
  <si>
    <t>儿童积木玩具婴儿6个月以上大颗粒智力盒1宝宝0到3岁益智蒙氏早教</t>
  </si>
  <si>
    <t>16孔橡木智力盒</t>
  </si>
  <si>
    <t>https://item.taobao.com/item.htm?spm=a1z0d.6639537%2F202410.item.d742197859130.7df77484tt1ihP&amp;id=742197859130&amp;from=cart&amp;skuId=5116208788201&amp;mi_id=0000NiLaAqsifk-UX_W5Qm-HpvPpZrCiPGpHeav26eBsHpc&amp;upStreamPrice=4840</t>
  </si>
  <si>
    <t>儿童婴儿大绕珠百宝箱多功能木制串珠宝宝八面体益智玩具礼物</t>
  </si>
  <si>
    <t>出口木质瓢虫绕珠玩具</t>
  </si>
  <si>
    <t>https://item.taobao.com/item.htm?spm=a1z0d.6639537%2F202410.item.d24319084870.7df77484tt1ihP&amp;id=24319084870&amp;adType=ad&amp;from=cart&amp;skuId=3901768275031&amp;mi_id=0000fNV5JWgTZBNLUy5SnQ-SnEX-2HTTXJX1wucGOmRWaYY&amp;upStreamPrice=15682</t>
  </si>
  <si>
    <t>特步排球中考专用训练球5小学生初中生儿童女生标准软式比赛硬排</t>
  </si>
  <si>
    <t>绿色✖️2个，蓝色1个、紫色1个、粉色1个（5号机缝pvc软皮款）【送气筒套装】</t>
  </si>
  <si>
    <t>https://item.taobao.com/item.htm?spm=a1z0d.6639537%2F202410.item.d1002498687834.63fc7484Q8ShHh&amp;id=1002498687834&amp;from=cart&amp;skuId=5995403657363&amp;mi_id=0000Xs4mBR1lREDBeVW1rbQpCopPcj3SxNUr2Td4AvcdAWY&amp;upStreamPrice=4690</t>
  </si>
  <si>
    <t>曼龙儿童扭扭车宝宝溜溜车防侧翻摇摇车1-3-6岁静音大人可坐双人</t>
  </si>
  <si>
    <t>莫奈灰1个，云母白1个【声光音乐➕软垫升级款】</t>
  </si>
  <si>
    <t>https://item.taobao.com/item.htm?spm=a1z0d.6639537%2F202410.item.d729886770863.63fc7484Q8ShHh&amp;id=729886770863&amp;from=cart&amp;skuId=6078131445605&amp;mi_id=0000gHCXSQq5De0SqESZVo0QsmSZNWmtyJT-Zji0W1KV9RI&amp;upStreamPrice=22003</t>
  </si>
  <si>
    <t>361瑜伽球宝宝卡通感统训练羊角球儿童幼儿园运动启蒙静音球加厚</t>
  </si>
  <si>
    <t>小恐龙35cm</t>
  </si>
  <si>
    <t>https://item.taobao.com/item.htm?spm=a1z0d.6639537%2F202410.item.d987555516195.63fc7484Q8ShHh&amp;id=987555516195&amp;from=cart&amp;skuId=6111482097378&amp;mi_id=0000dj3GYYNu7V5FUqUQJdwrdNRMJF-1vp_7ZDf-iDalYYg&amp;upStreamPrice=4900</t>
  </si>
  <si>
    <t>小黄鸭45cm</t>
  </si>
  <si>
    <t>https://item.taobao.com/item.htm?spm=a1z0d.6639537%2F202410.item.d987555516195.63fc7484Q8ShHh&amp;id=987555516195&amp;from=cart&amp;skuId=6275884103398&amp;mi_id=0000dj3GYYNu7V5FUqUQJdwrdNRMJF-1vp_7ZDf-iDalYYg&amp;upStreamPrice=5900</t>
  </si>
  <si>
    <t>【自营】Driven超大车模型儿童仿真玩具工程车男孩礼物消防车回收</t>
  </si>
  <si>
    <t>消防车</t>
  </si>
  <si>
    <t>https://item.taobao.com/item.htm?spm=a1z0d.6639537%2F202410.item.d687328494704.63fc7484Q8ShHh&amp;id=687328494704&amp;from=cart&amp;skuId=5070684810333&amp;mi_id=0000Q7t1gBKtHzVpaovnjdGKkJh5r-elK2Rx0xIeaOdU1og&amp;upStreamPrice=31510</t>
  </si>
  <si>
    <t>回收车</t>
  </si>
  <si>
    <t>https://item.taobao.com/item.htm?spm=a1z0d.6639537%2F202410.item.d687328494704.63fc7484Q8ShHh&amp;id=687328494704&amp;from=cart&amp;skuId=5070684810334&amp;mi_id=0000Q7t1gBKtHzVpaovnjdGKkJh5r-elK2Rx0xIeaOdU1og&amp;upStreamPrice=32555</t>
  </si>
  <si>
    <t>起重车</t>
  </si>
  <si>
    <t>https://item.taobao.com/item.htm?spm=a1z0d.6639537%2F202410.item.d687328494704.63fc7484Q8ShHh&amp;id=687328494704&amp;from=cart&amp;skuId=5070684810332&amp;mi_id=0000Q7t1gBKtHzVpaovnjdGKkJh5r-elK2Rx0xIeaOdU1og&amp;upStreamPrice=31510</t>
  </si>
  <si>
    <t>儿童玩具直升飞机益智2四3到6岁5三4小男孩子7生日礼物2026新款</t>
  </si>
  <si>
    <t>【多功能救援直升机】消防-8合金小车➕越野车</t>
  </si>
  <si>
    <t>https://item.taobao.com/item.htm?spm=a1z0d.6639537%2F202410.item.d842991604716.63fc7484Q8ShHh&amp;id=842991604716&amp;from=cart&amp;skuId=6006368477511&amp;mi_id=0000zRGqcM6N0vQ7J0qVbs7dBHwYLieiXV9PLL94C9QtoQc&amp;upStreamPrice=16900</t>
  </si>
  <si>
    <t>双鹰遥控特警发光越野警车攀爬吉普模型男孩玩具车儿童节日礼物</t>
  </si>
  <si>
    <t>白色特警车</t>
  </si>
  <si>
    <t>https://item.taobao.com/item.htm?spm=a1z0d.6639537%2F202410.item.d610736782290.63fc7484Q8ShHh&amp;id=610736782290&amp;from=cart&amp;skuId=6269950982514&amp;mi_id=00009Ch9foXSQnm4DY6VsMTvx4NWRiArdkCRMK5kf36CUyM&amp;upStreamPrice=18400</t>
  </si>
  <si>
    <t>120儿童救护车玩具男孩女孩小汽车益智过家家超大号医生玩具套装</t>
  </si>
  <si>
    <t>【大号人偶/仿真医疗工具】超大号救援车【豪华25件套】</t>
  </si>
  <si>
    <t>https://item.taobao.com/item.htm?spm=a1z0d.6639537%2F202410.item.d769532450892.63fc7484Q8ShHh&amp;id=769532450892&amp;from=cart&amp;skuId=5448673155214&amp;mi_id=0000N6-ppVxffTbpJOMA0zpE2J0zO4395dehrz7_XABJr9E&amp;upStreamPrice=20000</t>
  </si>
  <si>
    <t>（五）精神心理科</t>
  </si>
  <si>
    <t xml:space="preserve">贝壳 </t>
  </si>
  <si>
    <t>贝类，套餐A</t>
  </si>
  <si>
    <t xml:space="preserve">https://e.tb.cn/h.8mrJDiM2HBkcDYs?tk=0eVaTejKcA9 tG-#22&gt;lD </t>
  </si>
  <si>
    <t>珍珠</t>
  </si>
  <si>
    <t>混装无孔
仿珍珠</t>
  </si>
  <si>
    <t>信纸</t>
  </si>
  <si>
    <t>信纸＋透明空胶囊＋
金色铁圈（99张）</t>
  </si>
  <si>
    <t xml:space="preserve">https://e.tb.cn/h.8msLmIXxWAxzSLy?tk=6kmZTe9IOQh CZ057 </t>
  </si>
  <si>
    <t>轻松熊DIY玻璃瓶材料轻松治愈解压创意手作</t>
  </si>
  <si>
    <t>四种玩法：4个玻璃瓶＋全套制作材料</t>
  </si>
  <si>
    <t xml:space="preserve">https://e.tb.cn/h.8mHjYrNyfQzGbdY?tk=6GIyTekPzZY HU293 </t>
  </si>
  <si>
    <t>飞行棋儿童益智桌游</t>
  </si>
  <si>
    <t xml:space="preserve">
便捷口袋棋两套装：飞行棋＋冒险棋＋五子棋＋斗兽棋</t>
  </si>
  <si>
    <t xml:space="preserve">https://e.tb.cn/h.8OTog2r8HwldWSi?tk=baxhTePTVW4 CZ321 </t>
  </si>
  <si>
    <t>得力文具套装礼盒</t>
  </si>
  <si>
    <t xml:space="preserve">1-3年级体验款（男）
</t>
  </si>
  <si>
    <t>https://e.tb.cn/h.8P3dQGQ5Pww1aSr?tk=RsIHTeOHEds CZ193</t>
  </si>
  <si>
    <t>1-3年级体验款（女）</t>
  </si>
  <si>
    <t>小学生文件袋</t>
  </si>
  <si>
    <t>帆布，粉配黄 ，蓝配黄，绿配黄，每种颜色各5个</t>
  </si>
  <si>
    <t xml:space="preserve">https://e.tb.cn/h.8P3oA8LH36SqPvt?tk=pX7hTem5qVM CZ028 </t>
  </si>
  <si>
    <t>学生手提补习袋</t>
  </si>
  <si>
    <t>三倍特厚帆布白色10个
三倍特厚帆布黄色10个</t>
  </si>
  <si>
    <t xml:space="preserve">https://e.tb.cn/h.8PfpsjKMVVFLMGJ?tk=VlHvTeoQQgT CZ057 </t>
  </si>
  <si>
    <t>小学生美术袋</t>
  </si>
  <si>
    <t>黑色帆布单包，10个
浅蓝色帆布单包，10个</t>
  </si>
  <si>
    <t xml:space="preserve">https://e.tb.cn/h.8PfDhuEZgVqAFA1?tk=W6QpTeoIn6f CZ001 </t>
  </si>
  <si>
    <t>姓名贴</t>
  </si>
  <si>
    <t>太阳对我笑 100张</t>
  </si>
  <si>
    <t xml:space="preserve">https://e.tb.cn/h.8mDNUQiQvbeMBlv?tk=NXXWTeovQSB CZ005 </t>
  </si>
  <si>
    <t>玫瑰钉</t>
  </si>
  <si>
    <t>玫瑰金图钉</t>
  </si>
  <si>
    <t xml:space="preserve">https://e.tb.cn/h.8m5GvEeWvHmGzlH?tk=BQfYT3AtJod HU006 </t>
  </si>
  <si>
    <t>福字拓印材料包</t>
  </si>
  <si>
    <t>33*33cm升级豪华套装</t>
  </si>
  <si>
    <t xml:space="preserve">https://e.tb.cn/h.8PUS941AdhQ9hgD?tk=eV0LTeLVZfg HU591 </t>
  </si>
  <si>
    <t>总计/元</t>
  </si>
  <si>
    <t>大写金额：人民币    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</si>
</sst>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6"/>
      <color theme="1"/>
      <name val="宋体"/>
      <charset val="134"/>
      <scheme val="minor"/>
    </font>
    <font>
      <sz val="11"/>
      <color rgb="FF000000"/>
      <name val="宋体"/>
      <charset val="134"/>
    </font>
    <font>
      <u/>
      <sz val="11"/>
      <color rgb="FF0000FF"/>
      <name val="宋体"/>
      <charset val="0"/>
      <scheme val="minor"/>
    </font>
    <font>
      <sz val="10"/>
      <color rgb="FF000000"/>
      <name val="Microsoft YaHei"/>
      <charset val="134"/>
    </font>
    <font>
      <u/>
      <sz val="13"/>
      <color rgb="FF0000FF"/>
      <name val="宋体"/>
      <charset val="134"/>
    </font>
    <font>
      <u/>
      <sz val="13"/>
      <color rgb="FF800080"/>
      <name val="宋体"/>
      <charset val="134"/>
    </font>
    <font>
      <u/>
      <sz val="10"/>
      <color rgb="FF800080"/>
      <name val="Microsoft YaHei"/>
      <charset val="134"/>
    </font>
    <font>
      <u/>
      <sz val="10"/>
      <color rgb="FF0000FF"/>
      <name val="Microsoft YaHei"/>
      <charset val="134"/>
    </font>
    <font>
      <u/>
      <sz val="11"/>
      <color rgb="FF0000FF"/>
      <name val="宋体"/>
      <charset val="134"/>
    </font>
    <font>
      <sz val="11"/>
      <color rgb="FF000000"/>
      <name val="宋体"/>
      <charset val="134"/>
      <scheme val="minor"/>
    </font>
    <font>
      <u/>
      <sz val="11"/>
      <color rgb="FF800080"/>
      <name val="宋体"/>
      <charset val="134"/>
    </font>
    <font>
      <u/>
      <sz val="11"/>
      <color rgb="FF0000FF"/>
      <name val="宋体"/>
      <charset val="134"/>
      <scheme val="minor"/>
    </font>
    <font>
      <u/>
      <sz val="11"/>
      <color rgb="FF800080"/>
      <name val="宋体"/>
      <charset val="134"/>
      <scheme val="minor"/>
    </font>
    <font>
      <sz val="11"/>
      <name val="宋体"/>
      <charset val="134"/>
    </font>
    <font>
      <u/>
      <sz val="10"/>
      <color rgb="FF0000FF"/>
      <name val="宋体"/>
      <charset val="134"/>
    </font>
    <font>
      <u/>
      <sz val="10"/>
      <color rgb="FF800080"/>
      <name val="宋体"/>
      <charset val="134"/>
    </font>
    <font>
      <u/>
      <sz val="11"/>
      <color rgb="FF800080"/>
      <name val="宋体"/>
      <charset val="0"/>
      <scheme val="minor"/>
    </font>
    <font>
      <sz val="12"/>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4"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5" borderId="8" applyNumberFormat="0" applyAlignment="0" applyProtection="0">
      <alignment vertical="center"/>
    </xf>
    <xf numFmtId="0" fontId="26" fillId="6" borderId="9" applyNumberFormat="0" applyAlignment="0" applyProtection="0">
      <alignment vertical="center"/>
    </xf>
    <xf numFmtId="0" fontId="27" fillId="6" borderId="8" applyNumberFormat="0" applyAlignment="0" applyProtection="0">
      <alignment vertical="center"/>
    </xf>
    <xf numFmtId="0" fontId="28" fillId="7"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cellStyleXfs>
  <cellXfs count="53">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3" fillId="0" borderId="1" xfId="6"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6"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6" applyFont="1" applyFill="1" applyBorder="1" applyAlignment="1">
      <alignment horizontal="center" vertical="center" wrapText="1"/>
    </xf>
    <xf numFmtId="0" fontId="5" fillId="0" borderId="1" xfId="6" applyFont="1" applyBorder="1" applyAlignment="1">
      <alignment horizontal="center" vertical="center" wrapText="1"/>
    </xf>
    <xf numFmtId="0" fontId="3" fillId="0" borderId="0" xfId="6" applyAlignment="1">
      <alignment vertical="center" wrapText="1"/>
    </xf>
    <xf numFmtId="0" fontId="3" fillId="2" borderId="1" xfId="6" applyFill="1" applyBorder="1" applyAlignment="1">
      <alignment horizontal="center" vertical="center" wrapText="1"/>
    </xf>
    <xf numFmtId="0" fontId="7" fillId="2" borderId="1" xfId="6" applyFont="1" applyFill="1" applyBorder="1" applyAlignment="1">
      <alignment horizontal="center" vertical="center" wrapText="1"/>
    </xf>
    <xf numFmtId="0" fontId="8" fillId="2" borderId="1"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9" fillId="2" borderId="1" xfId="6"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6" applyFont="1" applyFill="1" applyBorder="1" applyAlignment="1">
      <alignment horizontal="center" vertical="center" wrapText="1"/>
    </xf>
    <xf numFmtId="0" fontId="12" fillId="2" borderId="1" xfId="6" applyFont="1" applyFill="1" applyBorder="1" applyAlignment="1">
      <alignment horizontal="center" vertical="center" wrapText="1"/>
    </xf>
    <xf numFmtId="0" fontId="12" fillId="0" borderId="1" xfId="6"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2" borderId="1"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11" fillId="0" borderId="1" xfId="6" applyNumberFormat="1"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xf>
    <xf numFmtId="0" fontId="9" fillId="0" borderId="1" xfId="6" applyNumberFormat="1" applyFont="1" applyFill="1" applyBorder="1" applyAlignment="1" applyProtection="1">
      <alignment horizontal="center" vertical="center" wrapText="1"/>
      <protection locked="0"/>
    </xf>
    <xf numFmtId="0" fontId="9" fillId="0" borderId="1" xfId="6" applyNumberFormat="1" applyFont="1" applyFill="1" applyBorder="1" applyAlignment="1" applyProtection="1">
      <alignment horizontal="center" vertical="center" wrapText="1"/>
    </xf>
    <xf numFmtId="0" fontId="15" fillId="0" borderId="1" xfId="6" applyNumberFormat="1" applyFont="1" applyFill="1" applyBorder="1" applyAlignment="1" applyProtection="1">
      <alignment horizontal="center" vertical="center" wrapText="1"/>
      <protection locked="0"/>
    </xf>
    <xf numFmtId="0" fontId="16" fillId="0" borderId="1" xfId="6" applyNumberFormat="1" applyFont="1" applyFill="1" applyBorder="1" applyAlignment="1" applyProtection="1">
      <alignment horizontal="center" vertical="center" wrapText="1"/>
      <protection locked="0"/>
    </xf>
    <xf numFmtId="0" fontId="3" fillId="0" borderId="1" xfId="6" applyBorder="1" applyAlignment="1">
      <alignment horizontal="center" vertical="center" wrapText="1"/>
    </xf>
    <xf numFmtId="0" fontId="14" fillId="0" borderId="1" xfId="0" applyFont="1" applyFill="1" applyBorder="1" applyAlignment="1">
      <alignment horizontal="center" vertical="center" wrapText="1"/>
    </xf>
    <xf numFmtId="0" fontId="17" fillId="0" borderId="1" xfId="6"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11" fillId="0" borderId="1" xfId="0" applyNumberFormat="1" applyFont="1" applyFill="1" applyBorder="1" applyAlignment="1">
      <alignment vertical="center" wrapText="1"/>
    </xf>
    <xf numFmtId="0" fontId="18" fillId="0" borderId="1" xfId="0" applyFont="1" applyFill="1" applyBorder="1" applyAlignment="1">
      <alignment vertical="center"/>
    </xf>
    <xf numFmtId="0" fontId="9" fillId="0" borderId="1" xfId="6" applyFont="1" applyFill="1" applyBorder="1" applyAlignment="1">
      <alignment vertical="center" wrapText="1"/>
    </xf>
    <xf numFmtId="0" fontId="11" fillId="0" borderId="1" xfId="6" applyFont="1" applyFill="1" applyBorder="1" applyAlignment="1">
      <alignment vertical="center" wrapText="1"/>
    </xf>
    <xf numFmtId="0" fontId="14" fillId="0" borderId="1" xfId="0" applyFont="1" applyFill="1" applyBorder="1" applyAlignment="1">
      <alignment vertical="center"/>
    </xf>
    <xf numFmtId="0" fontId="17" fillId="0" borderId="1" xfId="6" applyNumberFormat="1" applyFont="1" applyFill="1" applyBorder="1" applyAlignment="1" applyProtection="1">
      <alignment vertical="center" wrapText="1"/>
    </xf>
    <xf numFmtId="0" fontId="0" fillId="0" borderId="1" xfId="0" applyFill="1" applyBorder="1" applyAlignment="1">
      <alignment vertical="center"/>
    </xf>
    <xf numFmtId="0" fontId="3" fillId="0" borderId="1" xfId="6" applyNumberFormat="1" applyFill="1" applyBorder="1" applyAlignment="1" applyProtection="1">
      <alignment vertical="center" wrapText="1"/>
    </xf>
    <xf numFmtId="0" fontId="3" fillId="3" borderId="1" xfId="6" applyFill="1" applyBorder="1" applyAlignment="1">
      <alignment vertical="center" wrapText="1"/>
    </xf>
    <xf numFmtId="0" fontId="0" fillId="3" borderId="1" xfId="0" applyFill="1" applyBorder="1" applyAlignment="1">
      <alignment vertical="center"/>
    </xf>
    <xf numFmtId="0" fontId="3" fillId="0" borderId="1" xfId="6"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9" Type="http://schemas.openxmlformats.org/officeDocument/2006/relationships/image" Target="media/image100.jpeg"/><Relationship Id="rId98" Type="http://schemas.openxmlformats.org/officeDocument/2006/relationships/image" Target="media/image99.jpeg"/><Relationship Id="rId97" Type="http://schemas.openxmlformats.org/officeDocument/2006/relationships/image" Target="media/image98.jpeg"/><Relationship Id="rId96" Type="http://schemas.openxmlformats.org/officeDocument/2006/relationships/image" Target="media/image97.jpeg"/><Relationship Id="rId95" Type="http://schemas.openxmlformats.org/officeDocument/2006/relationships/image" Target="media/image96.png"/><Relationship Id="rId94" Type="http://schemas.openxmlformats.org/officeDocument/2006/relationships/image" Target="media/image95.jpeg"/><Relationship Id="rId93" Type="http://schemas.openxmlformats.org/officeDocument/2006/relationships/image" Target="media/image94.jpeg"/><Relationship Id="rId92" Type="http://schemas.openxmlformats.org/officeDocument/2006/relationships/image" Target="media/image93.jpeg"/><Relationship Id="rId91" Type="http://schemas.openxmlformats.org/officeDocument/2006/relationships/image" Target="media/image92.jpeg"/><Relationship Id="rId90" Type="http://schemas.openxmlformats.org/officeDocument/2006/relationships/image" Target="media/image91.jpeg"/><Relationship Id="rId9" Type="http://schemas.openxmlformats.org/officeDocument/2006/relationships/image" Target="media/image10.jpeg"/><Relationship Id="rId89" Type="http://schemas.openxmlformats.org/officeDocument/2006/relationships/image" Target="media/image90.jpeg"/><Relationship Id="rId88" Type="http://schemas.openxmlformats.org/officeDocument/2006/relationships/image" Target="media/image89.png"/><Relationship Id="rId87" Type="http://schemas.openxmlformats.org/officeDocument/2006/relationships/image" Target="media/image88.jpeg"/><Relationship Id="rId86" Type="http://schemas.openxmlformats.org/officeDocument/2006/relationships/image" Target="media/image87.jpeg"/><Relationship Id="rId85" Type="http://schemas.openxmlformats.org/officeDocument/2006/relationships/image" Target="media/image86.jpeg"/><Relationship Id="rId84" Type="http://schemas.openxmlformats.org/officeDocument/2006/relationships/image" Target="media/image85.jpeg"/><Relationship Id="rId83" Type="http://schemas.openxmlformats.org/officeDocument/2006/relationships/image" Target="media/image84.jpeg"/><Relationship Id="rId82" Type="http://schemas.openxmlformats.org/officeDocument/2006/relationships/image" Target="media/image83.jpeg"/><Relationship Id="rId81" Type="http://schemas.openxmlformats.org/officeDocument/2006/relationships/image" Target="media/image82.jpeg"/><Relationship Id="rId80" Type="http://schemas.openxmlformats.org/officeDocument/2006/relationships/image" Target="media/image81.jpeg"/><Relationship Id="rId8" Type="http://schemas.openxmlformats.org/officeDocument/2006/relationships/image" Target="media/image9.png"/><Relationship Id="rId79" Type="http://schemas.openxmlformats.org/officeDocument/2006/relationships/image" Target="media/image80.jpeg"/><Relationship Id="rId78" Type="http://schemas.openxmlformats.org/officeDocument/2006/relationships/image" Target="media/image79.png"/><Relationship Id="rId77" Type="http://schemas.openxmlformats.org/officeDocument/2006/relationships/image" Target="media/image78.jpeg"/><Relationship Id="rId76" Type="http://schemas.openxmlformats.org/officeDocument/2006/relationships/image" Target="media/image77.jpeg"/><Relationship Id="rId75" Type="http://schemas.openxmlformats.org/officeDocument/2006/relationships/image" Target="media/image76.jpeg"/><Relationship Id="rId74" Type="http://schemas.openxmlformats.org/officeDocument/2006/relationships/image" Target="media/image75.jpeg"/><Relationship Id="rId73" Type="http://schemas.openxmlformats.org/officeDocument/2006/relationships/image" Target="media/image74.png"/><Relationship Id="rId72" Type="http://schemas.openxmlformats.org/officeDocument/2006/relationships/image" Target="media/image73.png"/><Relationship Id="rId71" Type="http://schemas.openxmlformats.org/officeDocument/2006/relationships/image" Target="media/image72.jpeg"/><Relationship Id="rId70" Type="http://schemas.openxmlformats.org/officeDocument/2006/relationships/image" Target="media/image71.jpeg"/><Relationship Id="rId7" Type="http://schemas.openxmlformats.org/officeDocument/2006/relationships/image" Target="media/image8.jpeg"/><Relationship Id="rId69" Type="http://schemas.openxmlformats.org/officeDocument/2006/relationships/image" Target="media/image70.jpeg"/><Relationship Id="rId68" Type="http://schemas.openxmlformats.org/officeDocument/2006/relationships/image" Target="media/image69.png"/><Relationship Id="rId67" Type="http://schemas.openxmlformats.org/officeDocument/2006/relationships/image" Target="media/image68.jpeg"/><Relationship Id="rId66" Type="http://schemas.openxmlformats.org/officeDocument/2006/relationships/image" Target="media/image67.png"/><Relationship Id="rId65" Type="http://schemas.openxmlformats.org/officeDocument/2006/relationships/image" Target="media/image66.jpeg"/><Relationship Id="rId64" Type="http://schemas.openxmlformats.org/officeDocument/2006/relationships/image" Target="media/image65.jpeg"/><Relationship Id="rId63" Type="http://schemas.openxmlformats.org/officeDocument/2006/relationships/image" Target="media/image64.jpeg"/><Relationship Id="rId62" Type="http://schemas.openxmlformats.org/officeDocument/2006/relationships/image" Target="media/image63.jpeg"/><Relationship Id="rId61" Type="http://schemas.openxmlformats.org/officeDocument/2006/relationships/image" Target="media/image62.png"/><Relationship Id="rId60" Type="http://schemas.openxmlformats.org/officeDocument/2006/relationships/image" Target="media/image61.png"/><Relationship Id="rId6" Type="http://schemas.openxmlformats.org/officeDocument/2006/relationships/image" Target="media/image7.png"/><Relationship Id="rId59" Type="http://schemas.openxmlformats.org/officeDocument/2006/relationships/image" Target="media/image60.jpeg"/><Relationship Id="rId58" Type="http://schemas.openxmlformats.org/officeDocument/2006/relationships/image" Target="media/image59.jpeg"/><Relationship Id="rId57" Type="http://schemas.openxmlformats.org/officeDocument/2006/relationships/image" Target="media/image58.jpeg"/><Relationship Id="rId56" Type="http://schemas.openxmlformats.org/officeDocument/2006/relationships/image" Target="media/image57.jpeg"/><Relationship Id="rId55" Type="http://schemas.openxmlformats.org/officeDocument/2006/relationships/image" Target="media/image56.jpeg"/><Relationship Id="rId54" Type="http://schemas.openxmlformats.org/officeDocument/2006/relationships/image" Target="media/image55.png"/><Relationship Id="rId53" Type="http://schemas.openxmlformats.org/officeDocument/2006/relationships/image" Target="media/image54.png"/><Relationship Id="rId52" Type="http://schemas.openxmlformats.org/officeDocument/2006/relationships/image" Target="media/image53.png"/><Relationship Id="rId51" Type="http://schemas.openxmlformats.org/officeDocument/2006/relationships/image" Target="media/image52.png"/><Relationship Id="rId50" Type="http://schemas.openxmlformats.org/officeDocument/2006/relationships/image" Target="media/image51.png"/><Relationship Id="rId5" Type="http://schemas.openxmlformats.org/officeDocument/2006/relationships/image" Target="media/image6.jpeg"/><Relationship Id="rId49" Type="http://schemas.openxmlformats.org/officeDocument/2006/relationships/image" Target="media/image50.jpeg"/><Relationship Id="rId48" Type="http://schemas.openxmlformats.org/officeDocument/2006/relationships/image" Target="media/image49.png"/><Relationship Id="rId47" Type="http://schemas.openxmlformats.org/officeDocument/2006/relationships/image" Target="media/image48.jpeg"/><Relationship Id="rId46" Type="http://schemas.openxmlformats.org/officeDocument/2006/relationships/image" Target="media/image47.jpeg"/><Relationship Id="rId45" Type="http://schemas.openxmlformats.org/officeDocument/2006/relationships/image" Target="media/image46.jpeg"/><Relationship Id="rId44" Type="http://schemas.openxmlformats.org/officeDocument/2006/relationships/image" Target="media/image45.jpeg"/><Relationship Id="rId43" Type="http://schemas.openxmlformats.org/officeDocument/2006/relationships/image" Target="media/image44.jpeg"/><Relationship Id="rId42" Type="http://schemas.openxmlformats.org/officeDocument/2006/relationships/image" Target="media/image43.png"/><Relationship Id="rId41" Type="http://schemas.openxmlformats.org/officeDocument/2006/relationships/image" Target="media/image42.png"/><Relationship Id="rId40" Type="http://schemas.openxmlformats.org/officeDocument/2006/relationships/image" Target="media/image41.png"/><Relationship Id="rId4" Type="http://schemas.openxmlformats.org/officeDocument/2006/relationships/image" Target="media/image5.jpeg"/><Relationship Id="rId39" Type="http://schemas.openxmlformats.org/officeDocument/2006/relationships/image" Target="media/image40.jpeg"/><Relationship Id="rId38" Type="http://schemas.openxmlformats.org/officeDocument/2006/relationships/image" Target="media/image39.png"/><Relationship Id="rId37" Type="http://schemas.openxmlformats.org/officeDocument/2006/relationships/image" Target="media/image38.png"/><Relationship Id="rId36" Type="http://schemas.openxmlformats.org/officeDocument/2006/relationships/image" Target="media/image37.jpeg"/><Relationship Id="rId35" Type="http://schemas.openxmlformats.org/officeDocument/2006/relationships/image" Target="media/image36.jpeg"/><Relationship Id="rId34" Type="http://schemas.openxmlformats.org/officeDocument/2006/relationships/image" Target="media/image35.jpeg"/><Relationship Id="rId33" Type="http://schemas.openxmlformats.org/officeDocument/2006/relationships/image" Target="media/image34.png"/><Relationship Id="rId32" Type="http://schemas.openxmlformats.org/officeDocument/2006/relationships/image" Target="media/image33.jpeg"/><Relationship Id="rId31" Type="http://schemas.openxmlformats.org/officeDocument/2006/relationships/image" Target="media/image32.jpeg"/><Relationship Id="rId30" Type="http://schemas.openxmlformats.org/officeDocument/2006/relationships/image" Target="media/image31.jpeg"/><Relationship Id="rId3" Type="http://schemas.openxmlformats.org/officeDocument/2006/relationships/image" Target="media/image4.jpeg"/><Relationship Id="rId29" Type="http://schemas.openxmlformats.org/officeDocument/2006/relationships/image" Target="media/image30.jpeg"/><Relationship Id="rId28" Type="http://schemas.openxmlformats.org/officeDocument/2006/relationships/image" Target="media/image29.jpeg"/><Relationship Id="rId27" Type="http://schemas.openxmlformats.org/officeDocument/2006/relationships/image" Target="media/image28.jpeg"/><Relationship Id="rId26" Type="http://schemas.openxmlformats.org/officeDocument/2006/relationships/image" Target="media/image27.jpeg"/><Relationship Id="rId25" Type="http://schemas.openxmlformats.org/officeDocument/2006/relationships/image" Target="media/image26.jpeg"/><Relationship Id="rId24" Type="http://schemas.openxmlformats.org/officeDocument/2006/relationships/image" Target="media/image25.jpeg"/><Relationship Id="rId239" Type="http://schemas.openxmlformats.org/officeDocument/2006/relationships/image" Target="media/image240.png"/><Relationship Id="rId238" Type="http://schemas.openxmlformats.org/officeDocument/2006/relationships/image" Target="media/image239.png"/><Relationship Id="rId237" Type="http://schemas.openxmlformats.org/officeDocument/2006/relationships/image" Target="media/image238.png"/><Relationship Id="rId236" Type="http://schemas.openxmlformats.org/officeDocument/2006/relationships/image" Target="media/image237.png"/><Relationship Id="rId235" Type="http://schemas.openxmlformats.org/officeDocument/2006/relationships/image" Target="media/image236.png"/><Relationship Id="rId234" Type="http://schemas.openxmlformats.org/officeDocument/2006/relationships/image" Target="media/image235.png"/><Relationship Id="rId233" Type="http://schemas.openxmlformats.org/officeDocument/2006/relationships/image" Target="media/image234.png"/><Relationship Id="rId232" Type="http://schemas.openxmlformats.org/officeDocument/2006/relationships/image" Target="media/image233.png"/><Relationship Id="rId231" Type="http://schemas.openxmlformats.org/officeDocument/2006/relationships/image" Target="media/image232.png"/><Relationship Id="rId230" Type="http://schemas.openxmlformats.org/officeDocument/2006/relationships/image" Target="media/image231.png"/><Relationship Id="rId23" Type="http://schemas.openxmlformats.org/officeDocument/2006/relationships/image" Target="media/image24.png"/><Relationship Id="rId229" Type="http://schemas.openxmlformats.org/officeDocument/2006/relationships/image" Target="media/image230.png"/><Relationship Id="rId228" Type="http://schemas.openxmlformats.org/officeDocument/2006/relationships/image" Target="media/image229.png"/><Relationship Id="rId227" Type="http://schemas.openxmlformats.org/officeDocument/2006/relationships/image" Target="media/image228.png"/><Relationship Id="rId226" Type="http://schemas.openxmlformats.org/officeDocument/2006/relationships/image" Target="media/image227.jpeg"/><Relationship Id="rId225" Type="http://schemas.openxmlformats.org/officeDocument/2006/relationships/image" Target="media/image226.jpeg"/><Relationship Id="rId224" Type="http://schemas.openxmlformats.org/officeDocument/2006/relationships/image" Target="media/image225.jpeg"/><Relationship Id="rId223" Type="http://schemas.openxmlformats.org/officeDocument/2006/relationships/image" Target="media/image224.jpeg"/><Relationship Id="rId222" Type="http://schemas.openxmlformats.org/officeDocument/2006/relationships/image" Target="media/image223.jpeg"/><Relationship Id="rId221" Type="http://schemas.openxmlformats.org/officeDocument/2006/relationships/image" Target="media/image222.jpeg"/><Relationship Id="rId220" Type="http://schemas.openxmlformats.org/officeDocument/2006/relationships/image" Target="media/image221.jpeg"/><Relationship Id="rId22" Type="http://schemas.openxmlformats.org/officeDocument/2006/relationships/image" Target="media/image23.jpeg"/><Relationship Id="rId219" Type="http://schemas.openxmlformats.org/officeDocument/2006/relationships/image" Target="media/image220.jpeg"/><Relationship Id="rId218" Type="http://schemas.openxmlformats.org/officeDocument/2006/relationships/image" Target="media/image219.jpeg"/><Relationship Id="rId217" Type="http://schemas.openxmlformats.org/officeDocument/2006/relationships/image" Target="media/image218.jpeg"/><Relationship Id="rId216" Type="http://schemas.openxmlformats.org/officeDocument/2006/relationships/image" Target="media/image217.jpeg"/><Relationship Id="rId215" Type="http://schemas.openxmlformats.org/officeDocument/2006/relationships/image" Target="media/image216.jpeg"/><Relationship Id="rId214" Type="http://schemas.openxmlformats.org/officeDocument/2006/relationships/image" Target="media/image215.jpeg"/><Relationship Id="rId213" Type="http://schemas.openxmlformats.org/officeDocument/2006/relationships/image" Target="media/image214.jpeg"/><Relationship Id="rId212" Type="http://schemas.openxmlformats.org/officeDocument/2006/relationships/image" Target="media/image213.jpeg"/><Relationship Id="rId211" Type="http://schemas.openxmlformats.org/officeDocument/2006/relationships/image" Target="media/image212.jpeg"/><Relationship Id="rId210" Type="http://schemas.openxmlformats.org/officeDocument/2006/relationships/image" Target="media/image211.jpeg"/><Relationship Id="rId21" Type="http://schemas.openxmlformats.org/officeDocument/2006/relationships/image" Target="media/image22.png"/><Relationship Id="rId209" Type="http://schemas.openxmlformats.org/officeDocument/2006/relationships/image" Target="media/image210.png"/><Relationship Id="rId208" Type="http://schemas.openxmlformats.org/officeDocument/2006/relationships/image" Target="media/image209.jpeg"/><Relationship Id="rId207" Type="http://schemas.openxmlformats.org/officeDocument/2006/relationships/image" Target="media/image208.png"/><Relationship Id="rId206" Type="http://schemas.openxmlformats.org/officeDocument/2006/relationships/image" Target="media/image207.jpeg"/><Relationship Id="rId205" Type="http://schemas.openxmlformats.org/officeDocument/2006/relationships/image" Target="media/image206.jpeg"/><Relationship Id="rId204" Type="http://schemas.openxmlformats.org/officeDocument/2006/relationships/image" Target="media/image205.png"/><Relationship Id="rId203" Type="http://schemas.openxmlformats.org/officeDocument/2006/relationships/image" Target="media/image204.png"/><Relationship Id="rId202" Type="http://schemas.openxmlformats.org/officeDocument/2006/relationships/image" Target="media/image203.jpeg"/><Relationship Id="rId201" Type="http://schemas.openxmlformats.org/officeDocument/2006/relationships/image" Target="media/image202.png"/><Relationship Id="rId200" Type="http://schemas.openxmlformats.org/officeDocument/2006/relationships/image" Target="media/image201.png"/><Relationship Id="rId20" Type="http://schemas.openxmlformats.org/officeDocument/2006/relationships/image" Target="media/image21.jpeg"/><Relationship Id="rId2" Type="http://schemas.openxmlformats.org/officeDocument/2006/relationships/image" Target="media/image3.jpeg"/><Relationship Id="rId199" Type="http://schemas.openxmlformats.org/officeDocument/2006/relationships/image" Target="media/image200.png"/><Relationship Id="rId198" Type="http://schemas.openxmlformats.org/officeDocument/2006/relationships/image" Target="media/image199.png"/><Relationship Id="rId197" Type="http://schemas.openxmlformats.org/officeDocument/2006/relationships/image" Target="media/image198.png"/><Relationship Id="rId196" Type="http://schemas.openxmlformats.org/officeDocument/2006/relationships/image" Target="media/image197.png"/><Relationship Id="rId195" Type="http://schemas.openxmlformats.org/officeDocument/2006/relationships/image" Target="media/image196.png"/><Relationship Id="rId194" Type="http://schemas.openxmlformats.org/officeDocument/2006/relationships/image" Target="media/image195.png"/><Relationship Id="rId193" Type="http://schemas.openxmlformats.org/officeDocument/2006/relationships/image" Target="media/image194.png"/><Relationship Id="rId192" Type="http://schemas.openxmlformats.org/officeDocument/2006/relationships/image" Target="media/image193.png"/><Relationship Id="rId191" Type="http://schemas.openxmlformats.org/officeDocument/2006/relationships/image" Target="media/image192.png"/><Relationship Id="rId190" Type="http://schemas.openxmlformats.org/officeDocument/2006/relationships/image" Target="media/image191.png"/><Relationship Id="rId19" Type="http://schemas.openxmlformats.org/officeDocument/2006/relationships/image" Target="media/image20.jpeg"/><Relationship Id="rId189" Type="http://schemas.openxmlformats.org/officeDocument/2006/relationships/image" Target="media/image190.png"/><Relationship Id="rId188" Type="http://schemas.openxmlformats.org/officeDocument/2006/relationships/image" Target="media/image189.png"/><Relationship Id="rId187" Type="http://schemas.openxmlformats.org/officeDocument/2006/relationships/image" Target="media/image188.png"/><Relationship Id="rId186" Type="http://schemas.openxmlformats.org/officeDocument/2006/relationships/image" Target="media/image187.png"/><Relationship Id="rId185" Type="http://schemas.openxmlformats.org/officeDocument/2006/relationships/image" Target="media/image186.png"/><Relationship Id="rId184" Type="http://schemas.openxmlformats.org/officeDocument/2006/relationships/image" Target="media/image185.png"/><Relationship Id="rId183" Type="http://schemas.openxmlformats.org/officeDocument/2006/relationships/image" Target="media/image184.png"/><Relationship Id="rId182" Type="http://schemas.openxmlformats.org/officeDocument/2006/relationships/image" Target="media/image183.png"/><Relationship Id="rId181" Type="http://schemas.openxmlformats.org/officeDocument/2006/relationships/image" Target="media/image182.png"/><Relationship Id="rId180" Type="http://schemas.openxmlformats.org/officeDocument/2006/relationships/image" Target="media/image181.png"/><Relationship Id="rId18" Type="http://schemas.openxmlformats.org/officeDocument/2006/relationships/image" Target="media/image19.png"/><Relationship Id="rId179" Type="http://schemas.openxmlformats.org/officeDocument/2006/relationships/image" Target="media/image180.png"/><Relationship Id="rId178" Type="http://schemas.openxmlformats.org/officeDocument/2006/relationships/image" Target="media/image179.png"/><Relationship Id="rId177" Type="http://schemas.openxmlformats.org/officeDocument/2006/relationships/image" Target="media/image178.png"/><Relationship Id="rId176" Type="http://schemas.openxmlformats.org/officeDocument/2006/relationships/image" Target="media/image177.png"/><Relationship Id="rId175" Type="http://schemas.openxmlformats.org/officeDocument/2006/relationships/image" Target="media/image176.png"/><Relationship Id="rId174" Type="http://schemas.openxmlformats.org/officeDocument/2006/relationships/image" Target="media/image175.png"/><Relationship Id="rId173" Type="http://schemas.openxmlformats.org/officeDocument/2006/relationships/image" Target="media/image174.png"/><Relationship Id="rId172" Type="http://schemas.openxmlformats.org/officeDocument/2006/relationships/image" Target="media/image173.png"/><Relationship Id="rId171" Type="http://schemas.openxmlformats.org/officeDocument/2006/relationships/image" Target="media/image172.png"/><Relationship Id="rId170" Type="http://schemas.openxmlformats.org/officeDocument/2006/relationships/image" Target="media/image171.png"/><Relationship Id="rId17" Type="http://schemas.openxmlformats.org/officeDocument/2006/relationships/image" Target="media/image18.jpeg"/><Relationship Id="rId169" Type="http://schemas.openxmlformats.org/officeDocument/2006/relationships/image" Target="media/image170.jpeg"/><Relationship Id="rId168" Type="http://schemas.openxmlformats.org/officeDocument/2006/relationships/image" Target="media/image169.png"/><Relationship Id="rId167" Type="http://schemas.openxmlformats.org/officeDocument/2006/relationships/image" Target="media/image168.png"/><Relationship Id="rId166" Type="http://schemas.openxmlformats.org/officeDocument/2006/relationships/image" Target="media/image167.jpeg"/><Relationship Id="rId165" Type="http://schemas.openxmlformats.org/officeDocument/2006/relationships/image" Target="media/image166.jpeg"/><Relationship Id="rId164" Type="http://schemas.openxmlformats.org/officeDocument/2006/relationships/image" Target="media/image165.jpeg"/><Relationship Id="rId163" Type="http://schemas.openxmlformats.org/officeDocument/2006/relationships/image" Target="media/image164.jpeg"/><Relationship Id="rId162" Type="http://schemas.openxmlformats.org/officeDocument/2006/relationships/image" Target="media/image163.jpeg"/><Relationship Id="rId161" Type="http://schemas.openxmlformats.org/officeDocument/2006/relationships/image" Target="media/image162.jpeg"/><Relationship Id="rId160" Type="http://schemas.openxmlformats.org/officeDocument/2006/relationships/image" Target="media/image161.jpeg"/><Relationship Id="rId16" Type="http://schemas.openxmlformats.org/officeDocument/2006/relationships/image" Target="media/image17.jpeg"/><Relationship Id="rId159" Type="http://schemas.openxmlformats.org/officeDocument/2006/relationships/image" Target="media/image160.jpeg"/><Relationship Id="rId158" Type="http://schemas.openxmlformats.org/officeDocument/2006/relationships/image" Target="media/image159.jpeg"/><Relationship Id="rId157" Type="http://schemas.openxmlformats.org/officeDocument/2006/relationships/image" Target="media/image158.png"/><Relationship Id="rId156" Type="http://schemas.openxmlformats.org/officeDocument/2006/relationships/image" Target="media/image157.png"/><Relationship Id="rId155" Type="http://schemas.openxmlformats.org/officeDocument/2006/relationships/image" Target="media/image156.png"/><Relationship Id="rId154" Type="http://schemas.openxmlformats.org/officeDocument/2006/relationships/image" Target="media/image155.png"/><Relationship Id="rId153" Type="http://schemas.openxmlformats.org/officeDocument/2006/relationships/image" Target="media/image154.png"/><Relationship Id="rId152" Type="http://schemas.openxmlformats.org/officeDocument/2006/relationships/image" Target="media/image153.png"/><Relationship Id="rId151" Type="http://schemas.openxmlformats.org/officeDocument/2006/relationships/image" Target="media/image152.jpeg"/><Relationship Id="rId150" Type="http://schemas.openxmlformats.org/officeDocument/2006/relationships/image" Target="media/image151.jpeg"/><Relationship Id="rId15" Type="http://schemas.openxmlformats.org/officeDocument/2006/relationships/image" Target="media/image16.jpeg"/><Relationship Id="rId149" Type="http://schemas.openxmlformats.org/officeDocument/2006/relationships/image" Target="media/image150.jpeg"/><Relationship Id="rId148" Type="http://schemas.openxmlformats.org/officeDocument/2006/relationships/image" Target="media/image149.jpeg"/><Relationship Id="rId147" Type="http://schemas.openxmlformats.org/officeDocument/2006/relationships/image" Target="media/image148.jpeg"/><Relationship Id="rId146" Type="http://schemas.openxmlformats.org/officeDocument/2006/relationships/image" Target="media/image147.jpeg"/><Relationship Id="rId145" Type="http://schemas.openxmlformats.org/officeDocument/2006/relationships/image" Target="media/image146.jpeg"/><Relationship Id="rId144" Type="http://schemas.openxmlformats.org/officeDocument/2006/relationships/image" Target="media/image145.jpeg"/><Relationship Id="rId143" Type="http://schemas.openxmlformats.org/officeDocument/2006/relationships/image" Target="media/image144.png"/><Relationship Id="rId142" Type="http://schemas.openxmlformats.org/officeDocument/2006/relationships/image" Target="media/image143.jpeg"/><Relationship Id="rId141" Type="http://schemas.openxmlformats.org/officeDocument/2006/relationships/image" Target="media/image142.png"/><Relationship Id="rId140" Type="http://schemas.openxmlformats.org/officeDocument/2006/relationships/image" Target="media/image141.png"/><Relationship Id="rId14" Type="http://schemas.openxmlformats.org/officeDocument/2006/relationships/image" Target="media/image15.png"/><Relationship Id="rId139" Type="http://schemas.openxmlformats.org/officeDocument/2006/relationships/image" Target="media/image140.png"/><Relationship Id="rId138" Type="http://schemas.openxmlformats.org/officeDocument/2006/relationships/image" Target="media/image139.png"/><Relationship Id="rId137" Type="http://schemas.openxmlformats.org/officeDocument/2006/relationships/image" Target="media/image138.jpeg"/><Relationship Id="rId136" Type="http://schemas.openxmlformats.org/officeDocument/2006/relationships/image" Target="media/image137.png"/><Relationship Id="rId135" Type="http://schemas.openxmlformats.org/officeDocument/2006/relationships/image" Target="media/image136.jpeg"/><Relationship Id="rId134" Type="http://schemas.openxmlformats.org/officeDocument/2006/relationships/image" Target="media/image135.png"/><Relationship Id="rId133" Type="http://schemas.openxmlformats.org/officeDocument/2006/relationships/image" Target="media/image134.jpeg"/><Relationship Id="rId132" Type="http://schemas.openxmlformats.org/officeDocument/2006/relationships/image" Target="media/image133.jpeg"/><Relationship Id="rId131" Type="http://schemas.openxmlformats.org/officeDocument/2006/relationships/image" Target="media/image132.jpeg"/><Relationship Id="rId130" Type="http://schemas.openxmlformats.org/officeDocument/2006/relationships/image" Target="media/image131.png"/><Relationship Id="rId13" Type="http://schemas.openxmlformats.org/officeDocument/2006/relationships/image" Target="media/image14.jpeg"/><Relationship Id="rId129" Type="http://schemas.openxmlformats.org/officeDocument/2006/relationships/image" Target="media/image130.png"/><Relationship Id="rId128" Type="http://schemas.openxmlformats.org/officeDocument/2006/relationships/image" Target="media/image129.png"/><Relationship Id="rId127" Type="http://schemas.openxmlformats.org/officeDocument/2006/relationships/image" Target="media/image128.jpeg"/><Relationship Id="rId126" Type="http://schemas.openxmlformats.org/officeDocument/2006/relationships/image" Target="media/image127.png"/><Relationship Id="rId125" Type="http://schemas.openxmlformats.org/officeDocument/2006/relationships/image" Target="media/image126.jpeg"/><Relationship Id="rId124" Type="http://schemas.openxmlformats.org/officeDocument/2006/relationships/image" Target="media/image125.jpeg"/><Relationship Id="rId123" Type="http://schemas.openxmlformats.org/officeDocument/2006/relationships/image" Target="media/image124.jpeg"/><Relationship Id="rId122" Type="http://schemas.openxmlformats.org/officeDocument/2006/relationships/image" Target="media/image123.jpeg"/><Relationship Id="rId121" Type="http://schemas.openxmlformats.org/officeDocument/2006/relationships/image" Target="media/image122.jpeg"/><Relationship Id="rId120" Type="http://schemas.openxmlformats.org/officeDocument/2006/relationships/image" Target="media/image121.jpeg"/><Relationship Id="rId12" Type="http://schemas.openxmlformats.org/officeDocument/2006/relationships/image" Target="media/image13.jpeg"/><Relationship Id="rId119" Type="http://schemas.openxmlformats.org/officeDocument/2006/relationships/image" Target="media/image120.jpeg"/><Relationship Id="rId118" Type="http://schemas.openxmlformats.org/officeDocument/2006/relationships/image" Target="media/image119.jpeg"/><Relationship Id="rId117" Type="http://schemas.openxmlformats.org/officeDocument/2006/relationships/image" Target="media/image118.jpeg"/><Relationship Id="rId116" Type="http://schemas.openxmlformats.org/officeDocument/2006/relationships/image" Target="media/image117.jpeg"/><Relationship Id="rId115" Type="http://schemas.openxmlformats.org/officeDocument/2006/relationships/image" Target="media/image116.png"/><Relationship Id="rId114" Type="http://schemas.openxmlformats.org/officeDocument/2006/relationships/image" Target="media/image115.jpeg"/><Relationship Id="rId113" Type="http://schemas.openxmlformats.org/officeDocument/2006/relationships/image" Target="media/image114.jpeg"/><Relationship Id="rId112" Type="http://schemas.openxmlformats.org/officeDocument/2006/relationships/image" Target="media/image113.jpeg"/><Relationship Id="rId111" Type="http://schemas.openxmlformats.org/officeDocument/2006/relationships/image" Target="media/image112.jpeg"/><Relationship Id="rId110" Type="http://schemas.openxmlformats.org/officeDocument/2006/relationships/image" Target="media/image111.jpeg"/><Relationship Id="rId11" Type="http://schemas.openxmlformats.org/officeDocument/2006/relationships/image" Target="media/image12.jpeg"/><Relationship Id="rId109" Type="http://schemas.openxmlformats.org/officeDocument/2006/relationships/image" Target="media/image110.png"/><Relationship Id="rId108" Type="http://schemas.openxmlformats.org/officeDocument/2006/relationships/image" Target="media/image109.jpeg"/><Relationship Id="rId107" Type="http://schemas.openxmlformats.org/officeDocument/2006/relationships/image" Target="media/image108.jpeg"/><Relationship Id="rId106" Type="http://schemas.openxmlformats.org/officeDocument/2006/relationships/image" Target="media/image107.jpeg"/><Relationship Id="rId105" Type="http://schemas.openxmlformats.org/officeDocument/2006/relationships/image" Target="media/image106.png"/><Relationship Id="rId104" Type="http://schemas.openxmlformats.org/officeDocument/2006/relationships/image" Target="media/image105.jpeg"/><Relationship Id="rId103" Type="http://schemas.openxmlformats.org/officeDocument/2006/relationships/image" Target="media/image104.png"/><Relationship Id="rId102" Type="http://schemas.openxmlformats.org/officeDocument/2006/relationships/image" Target="media/image103.png"/><Relationship Id="rId101" Type="http://schemas.openxmlformats.org/officeDocument/2006/relationships/image" Target="media/image102.png"/><Relationship Id="rId100" Type="http://schemas.openxmlformats.org/officeDocument/2006/relationships/image" Target="media/image101.jpeg"/><Relationship Id="rId10" Type="http://schemas.openxmlformats.org/officeDocument/2006/relationships/image" Target="media/image11.png"/><Relationship Id="rId1" Type="http://schemas.openxmlformats.org/officeDocument/2006/relationships/image" Target="media/image2.png"/></Relationships>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0</xdr:colOff>
      <xdr:row>230</xdr:row>
      <xdr:rowOff>36830</xdr:rowOff>
    </xdr:from>
    <xdr:to>
      <xdr:col>5</xdr:col>
      <xdr:colOff>50165</xdr:colOff>
      <xdr:row>230</xdr:row>
      <xdr:rowOff>78105</xdr:rowOff>
    </xdr:to>
    <xdr:pic>
      <xdr:nvPicPr>
        <xdr:cNvPr id="3" name="10" descr=" "/>
        <xdr:cNvPicPr/>
      </xdr:nvPicPr>
      <xdr:blipFill>
        <a:blip r:embed="rId1"/>
        <a:srcRect/>
        <a:stretch>
          <a:fillRect/>
        </a:stretch>
      </xdr:blipFill>
      <xdr:spPr>
        <a:xfrm>
          <a:off x="5440045" y="87730330"/>
          <a:ext cx="50165" cy="41275"/>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s://pages-fast.m.taobao.com/wow/z/app/ltao-fe/tbms-limited-grad/externalDetail?x-ssr=true&amp;x-preload=true&amp;disableNav=YES&amp;disableProgress=true&amp;status_bar_transparent=true&amp;forceThemis=true&amp;skeleton=true&amp;force_ssr=true&amp;itemIds=1001430959338&amp;src=msdetail&amp;shareFrom=xsmsDetail" TargetMode="External"/><Relationship Id="rId98" Type="http://schemas.openxmlformats.org/officeDocument/2006/relationships/hyperlink" Target="https://item.taobao.com/item.htm?abbucket=17&amp;id=909959793943&amp;loginBonus=1&amp;mi_id=0000jPsnDHpCD-6LHYzzj82FrhrXOZEgAl4SH28hwR39RDs&amp;ns=1&amp;priceTId=2147803617890062311208678e1a60&amp;skuId=5772662353924&amp;spm=a21n57.sem.item.548.7e023903nymAh4&amp;utparam=%7B%22aplus_abtest%22%3A%22ce1f21ac82b95740c07a6dc91d9c775d%22%7D&amp;xxc=taobaoSearch" TargetMode="External"/><Relationship Id="rId97" Type="http://schemas.openxmlformats.org/officeDocument/2006/relationships/hyperlink" Target="https://h5.m.taobao.com/awp/core/detail.htm?ut_sk=1.ZBMNT/QbSz0DAPH/rqvVdfiB_21380790_1789004753964.Copy.1&amp;id=1054595923838&amp;sourceType=item&amp;price=23.7&amp;suid=3EC50256-4D7D-43F6-831D-734D10EA5796&amp;shareUniqueId=37242658635&amp;un=940462c7e8da58752f2b3d7cad91b740&amp;share_crt_v=1&amp;un_site=0&amp;spm=a2159r.13376460.0.0&amp;wxsign=tbwxPX4dj3PG11vmZhvqvWsg-9z47cppcsJVJo2pB19S4SmRV34fCV--4SpIWqHZfrRXXuXB5uPjP0jdLfH6RaQZVM-kGt4Fgp3xku8KOXwCThMeH3mts6J-BY4KLmC4TnNAQUbDWPgnvOW-40DtqTJwg&amp;tbSocialPopKey=shareItem&amp;sp_tk=bVY0NFRTNW9GeEE%3D&amp;cpp=1&amp;shareurl=true&amp;short_name=h.8pQutut85KjfzsB&amp;bxsign=scdw1Yjo2YLVk-4hrM36i6d0lX_2mWnn8mBMXcA-bnFkBNzDQP7L5xJm3qk7AkhSGXyqW3B0BQYx8DzJ3DDVGFbgOb1UVvs0mvluzIvb92_QZpr7SptKR3M9uflUFuVPo24&amp;tk=mV44TS5oFxA&amp;app=apple_web_kit" TargetMode="External"/><Relationship Id="rId96" Type="http://schemas.openxmlformats.org/officeDocument/2006/relationships/hyperlink" Target="https://pages-g.m.taobao.com/wow/z/app/detail-next/item/index?ut_sk=1.ZBMNT/QbSz0DAPH/rqvVdfiB_21380790_1789004753964.Copy.1&amp;id=630500846265&amp;sourceType=item&amp;price=35.2&amp;suid=2BC133DD-A3C5-49C9-820A-6EFC2CC4305F&amp;shareUniqueId=37242717461&amp;un=940462c7e8da58752f2b3d7cad91b740&amp;share_crt_v=1&amp;un_site=0&amp;spm=a2159r.13376460.0.0&amp;wxsign=tbwK7FlZbiGdzO4CtnpAP1-eGnfsAJaS4h5542vQ14XbBjhWaMnBb8k72TG_USL0Pj6R10cbXIRPN2-pYjrPOhntbqdp3Qmyi5OiganA0MDIfIDe7hbQi6Xylti-XwvSMNr&amp;tbSocialPopKey=shareItem&amp;sp_tk=MVJmTFRTNWo4eXk%3D&amp;cpp=1&amp;shareurl=true&amp;short_name=h.8r37L1YkSsIoBZv&amp;bxsign=scd2I5yTirIJLach3oTB3UwEdxkDQYiaxlroUlGB37gUveLjuVFt085HO8dPWyNb8KypRmTHU0fzIdRxfpCAKxXJalMtbv4QE0_uhdChzw6dGeQKD8Vhly4UfH15CRZtNM3&amp;tk=1RfLTS5j8yy&amp;app=apple_web_kit&amp;x-ssr=true" TargetMode="External"/><Relationship Id="rId95" Type="http://schemas.openxmlformats.org/officeDocument/2006/relationships/hyperlink" Target="https://pages-g.m.taobao.com/wow/z/app/detail-next/item/index?ut_sk=1.ZBMNT/QbSz0DAPH/rqvVdfiB_21380790_1789004753964.Copy.1&amp;id=676739528953&amp;sourceType=item&amp;price=33.5&amp;suid=BE6D8E4D-EE21-4582-815C-3B9706198169&amp;shareUniqueId=37242549786&amp;un=940462c7e8da58752f2b3d7cad91b740&amp;share_crt_v=1&amp;un_site=0&amp;spm=a2159r.13376460.0.0&amp;wxsign=tbw66fgMPSncpZdCcr0s-5pJGSso--oKyPVohLsHyj4I3SprNN5fUy1mFkhWTPEKhqdiV9T-TkP6UCPKyLyg4UJmk0YEZHld3n9EIqyDTyJs3c1wWtgb9q8QMdwqcHuYd0B&amp;tbSocialPopKey=shareItem&amp;sp_tk=YXRGS1RTNWc5bUI%3D&amp;cpp=1&amp;shareurl=true&amp;short_name=h.8qqBASbAEio5Zig&amp;bxsign=scdqgDa6T-w-wZMt457RdEmRrL7Ds9xLwnZ5U9ZUnfPzOnRZhLp8aj603JluHuS-iSqgT9QeK5iQQK_hwmhkKqh0mDhsHDSnV1oC0GWQDaFUDavsZWpHituH8RZe7pkwIPq&amp;tk=atFKTS5g9mB&amp;app=apple_web_kit&amp;x-ssr=true" TargetMode="External"/><Relationship Id="rId94" Type="http://schemas.openxmlformats.org/officeDocument/2006/relationships/hyperlink" Target="https://pages-g.m.taobao.com/wow/z/app/detail-next/item/index?ut_sk=1.ZBMNT/QbSz0DAPH/rqvVdfiB_21380790_1789004753964.Copy.1&amp;id=1038482022699&amp;sourceType=item&amp;price=17.8&amp;suid=1FA508CF-D7B0-4642-91D8-1C8EB5253F06&amp;shareUniqueId=37242660431&amp;un=940462c7e8da58752f2b3d7cad91b740&amp;share_crt_v=1&amp;un_site=0&amp;spm=a2159r.13376460.0.0&amp;wxsign=tbwVd4ciNYOieb3XDa6JNIloknJFis-1ag3GJjb8HzjVPR3oGDJzR7qL5vWbGbeWDGpbGuxdjGpj-ZoX_xc8Xxl_-xlfu-qIXmdFx1i_xZJV0rV7MU49ln0dWz2ecMVnDpud_zMpUypCReOkbvSol7JEw&amp;tbSocialPopKey=shareItem&amp;sp_tk=cUFTRVRTNVZycHk%3D&amp;cpp=1&amp;shareurl=true&amp;short_name=h.8r32J12UzoXuXTD&amp;bxsign=scdhFGhJBlp6kKoottyA5F5IOQdWDWyEQ-KEnn5yjyr7aEQcBEQA9smFw_dw2U7zriJvg3WY1VHkOscH-WrITbcqo-rlEEEtSHAX8bp9BQHMC5K6j2uw244yoOavkM3Np2F&amp;tk=qASETS5Vrpy&amp;app=apple_web_kit&amp;x-ssr=true" TargetMode="External"/><Relationship Id="rId93" Type="http://schemas.openxmlformats.org/officeDocument/2006/relationships/hyperlink" Target="https://item.taobao.com/item.htm?ali_refid=a3_430673_1006%3A1995068411%3AH%3A5AtTbg%2BpsDe1X6zW7MvXAJkEfoB2AIN7%3A07e12399c7d1eafed748439652f85c26&amp;ali_trackid=282_07e12399c7d1eafed748439652f85c26&amp;id=996000027772&amp;loginBonus=1&amp;mi_id=0000JlgxVHgD_AyXc4ap5-pt5ZDZqQRJnt9rKw8_vj4FUC8&amp;mm_sceneid=1_0_7041214993_0&amp;priceTId=213e0a2817890053699457805e10a7&amp;skuId=6143485158681&amp;spm=a21n57.sem.item.362&amp;utparam=%7B%22aplus_abtest%22%3A%22f84987ceb8a25f12574550b1a1a3a006%22%7D&amp;xxc=ad_ztc" TargetMode="External"/><Relationship Id="rId92" Type="http://schemas.openxmlformats.org/officeDocument/2006/relationships/hyperlink" Target="https://pages-g.m.taobao.com/wow/z/app/detail-next/item/index?ut_sk=1.ZBMNT/QbSz0DAPH/rqvVdfiB_21380790_1789004753964.Copy.1&amp;id=920121769617&amp;sourceType=item&amp;price=53&amp;suid=31A92786-4890-41D7-B2B2-572F56A1BBD0&amp;shareUniqueId=37242683258&amp;un=940462c7e8da58752f2b3d7cad91b740&amp;share_crt_v=1&amp;un_site=0&amp;spm=a2159r.13376460.0.0&amp;wxsign=tbwA4u7R0BTmrtbS6vVCiYFJR1p4wHv2x2kCxCBUMUSkOmMxpmQkigjkDKRI6HLhC9Co_mD3QSWU_llfGTfZLR5pu6rpzBWyOA9Lxd_cVqiZmKi3BEEcTS75HhutRKKka8g&amp;tbSocialPopKey=shareItem&amp;sp_tk=Um93alRTVUJHQ3g%3D&amp;cpp=1&amp;shareurl=true&amp;short_name=h.8K9Sy9MplhpLmyO&amp;bxsign=scdiLwdZbj47ydrjAFFZrOJSIjC9zGY6YZO6Ge1TNsglN7pA7CF2afrM_YaIxCz-YwT0gNm-xxcmi33zGo8k6eJCDyxVhgSEDVCGZKO9ih74vna51XXK332qVglx158-_YO&amp;tk=RowjTSUBGCx&amp;app=apple_web_kit&amp;x-ssr=true" TargetMode="External"/><Relationship Id="rId91" Type="http://schemas.openxmlformats.org/officeDocument/2006/relationships/hyperlink" Target="https://item.taobao.com/item.htm?ali_refid=a3_430673_1006%3A1122589799%3AH%3Aesy%2BHiRqiTHoIIf7pztddB8o%2FX0M1Hyy%3A56331753660a895293eeaca641400fa7&amp;ali_trackid=318_56331753660a895293eeaca641400fa7&amp;id=611503343766&amp;loginBonus=1&amp;mi_id=0000hk0BHwAta_zL_CDFexngN_hmQkZY_WlHuJkN8dRz5bM&amp;mm_sceneid=0_0_111297153_0&amp;priceTId=2147800517890048233257323e0f78&amp;skuId=4300092660804&amp;spm=a21n57.sem.item.276&amp;utparam=%7B%22aplus_abtest%22%3A%222bb91d61b3aec1b2c45add99ad171f76%22%7D&amp;xxc=ad_ztc" TargetMode="External"/><Relationship Id="rId90" Type="http://schemas.openxmlformats.org/officeDocument/2006/relationships/hyperlink" Target="https://detail.tmall.com/item.htm?ali_refid=a3_430673_1006%3A1267750090%3AN%3A1Cu5g0goUoJ6v1yzP00cQg%3D%3D%3Aaf8ebab4ac0533f501df6b0a6a97a9b9&amp;ali_trackid=1_af8ebab4ac0533f501df6b0a6a97a9b9&amp;id=895253257890&amp;loginBonus=1&amp;mi_id=0000gA3BDTSafYjTVLr0Bl7xrkzC500FuniXv4xs3cY0q7o&amp;mm_sceneid=1_0_792560082_0&amp;priceTId=214783be17890043325507079e0ff2&amp;skuId=5746675189557&amp;spm=a21n57.sem.item.230&amp;utparam=%7B%22aplus_abtest%22%3A%225e6b8afb8e78d73446cbd594156998e3%22%7D&amp;xxc=ad_ztc" TargetMode="External"/><Relationship Id="rId9" Type="http://schemas.openxmlformats.org/officeDocument/2006/relationships/hyperlink" Target="https://e.tb.cn/h.8K2EAxqTXshicuh?tk=cU1aThCHyf9" TargetMode="External"/><Relationship Id="rId89" Type="http://schemas.openxmlformats.org/officeDocument/2006/relationships/hyperlink" Target="https://item.taobao.com/item.htm?ali_refid=a3_430673_1006%3A1173840083%3AH%3ADON%2B7bdxSHRUe9jebsfmrXQLP6D4pN6f%3Abf942dff4cfbb7def5d42151924cd93e&amp;ali_trackid=282_bf942dff4cfbb7def5d42151924cd93e&amp;id=670989333169&amp;loginBonus=1&amp;mi_id=0000e8QPB_JEpMrXSPnzg8GU8hJqFeZ1Q8PIkcM24OxxjYU&amp;mm_sceneid=1_0_186160102_0&amp;priceTId=2147848217890041046073719e1b1c&amp;spm=a21n57.sem.item.204&amp;utparam=%7B%22aplus_abtest%22%3A%226556f09a6e4b7d3b707db7915a5d5053%22%7D&amp;xxc=ad_ztc&amp;skuId=4827098152612" TargetMode="External"/><Relationship Id="rId88" Type="http://schemas.openxmlformats.org/officeDocument/2006/relationships/hyperlink" Target="https://detail.tmall.com/item.htm?ali_refid=a3_430673_1006%3A1152108552%3AH%3Am4c4qAdn3ZAz5fJmHifti3QLP6D4pN6f%3A4c28270fd8febf0963c19bd66e2f9a2e&amp;ali_trackid=318_4c28270fd8febf0963c19bd66e2f9a2e&amp;id=989579582951&amp;loginBonus=1&amp;mi_id=0000fIQAOs279hinj9N6TA3TjXPpUReQVQD3QYi3-NrgvMs&amp;mm_sceneid=0_0_131364478_0&amp;priceTId=2147812117890033924638067e1242&amp;skuId=5956957944792&amp;spm=a21n57.sem.item.46&amp;utparam=%7B%22aplus_abtest%22%3A%226eb89e468ccdf06ab038017024e61b71%22%7D&amp;xxc=ad_ztc" TargetMode="External"/><Relationship Id="rId87" Type="http://schemas.openxmlformats.org/officeDocument/2006/relationships/hyperlink" Target="https://item.taobao.com/item.htm?ali_refid=a3_430673_1006%3A1221910129%3AN%3A9X72hvlRFdwgV4Z9mY0X8aJd77Tsq%2Bmo%3Ad044a09c8f822d94546ebe2d2da3f0cd&amp;ali_trackid=1_d044a09c8f822d94546ebe2d2da3f0cd&amp;id=620623009960&amp;loginBonus=1&amp;mi_id=0000qpnF3K81ZtISVCf-OlE3yc9kXu2OwVl6ViKqSTlQd94&amp;mm_sceneid=1_0_416120137_0&amp;priceTId=2147838d17890032746592574e0e7b&amp;skuId=4556556378672&amp;spm=a21n57.sem.item.3&amp;utparam=%7B%22aplus_abtest%22%3A%22cbd7a4a8725ed26d565fb380dcfdf1a9%22%7D&amp;xxc=ad_ztc" TargetMode="External"/><Relationship Id="rId86" Type="http://schemas.openxmlformats.org/officeDocument/2006/relationships/hyperlink" Target="https://detail.tmall.com/item.htm?from=cart&amp;id=869739375894&amp;mi_id=0000dTQUbKEOTlTimuZw2Ijx1iBqniEKkNpY32TLev069Ak&amp;skuId=6297976951505&amp;spm=a1z0d.6639537%2F202410.item.d869739375894.5fc47484VEt8ym&amp;upStreamPrice=8291" TargetMode="External"/><Relationship Id="rId85" Type="http://schemas.openxmlformats.org/officeDocument/2006/relationships/hyperlink" Target="https://item.taobao.com/item.htm?abbucket=17&amp;id=563339933834&amp;loginBonus=1&amp;mi_id=0000wSSaJD9I9YuZ2vIF7jdxGFpuG_lfXKpGblwwHPRAjN4&amp;ns=1&amp;priceTId=215045f417890026459522730e19d0&amp;skuId=4821225028536&amp;spm=a21n57.sem.item.42.4e9739036H2gzv&amp;utparam=%7B%22aplus_abtest%22%3A%22dcf9aebc8fdc3d712995f1046ab7f73e%22%7D&amp;xxc=taobaoSearch" TargetMode="External"/><Relationship Id="rId84" Type="http://schemas.openxmlformats.org/officeDocument/2006/relationships/hyperlink" Target="https://detail.tmall.com/item.htm?from=cart&amp;id=688299557456&amp;mi_id=0000WqEXmpcwnda2warRwBJlLG9GScsEd4aCWeZbK3l4Gqw&amp;skuId=5490569968239&amp;spm=a1z0d.6639537%2F202410.item.d688299557456.5fc47484EzQAiI&amp;upStreamPrice=2880" TargetMode="External"/><Relationship Id="rId83" Type="http://schemas.openxmlformats.org/officeDocument/2006/relationships/hyperlink" Target="https://pages-g.m.taobao.com/wow/z/app/detail-next/item/index?ut_sk=1.ZBMNT/QbSz0DAPH/rqvVdfiB_21380790_1789000467254.Copy.1&amp;id=979661796972&amp;sourceType=item&amp;price=9.8&amp;suid=938107EF-5DCC-474B-96ED-9180C5175246&amp;shareUniqueId=37242109195&amp;un=940462c7e8da58752f2b3d7cad91b740&amp;share_crt_v=1&amp;un_site=0&amp;spm=a2159r.13376460.0.0&amp;wxsign=tbws0jPFJjGBbrPWvjl2aX74lDKkQ5V36taq2yU-EM8o_Y1PUMigUlGLoX0pLhT7JFTALShzriRksT4naVRns7qRvr6aWNXMjO8oOEEjOOV1azf8x-aO_0A-bnWNlxqXlhg&amp;tbSocialPopKey=shareItem&amp;sp_tk=eHNMSVRTNDR4VWg%3D&amp;cpp=1&amp;shareurl=true&amp;short_name=h.8pRmozPQzgSaqgQ&amp;bxsign=scdjtAtieYXhtQaH4Kp8MRuOrMcUnCHnq4xToLDCBjiT6OAbZjpcF_DivN-aL1HoWFuTKX9Vux7v9xSdCDjRSH-oXZzl184SnhkMT9K1n9UBhWzDLJE4NOPoguOdkr8BqHG&amp;tk=xsLITS44xUh&amp;app=apple_web_kit&amp;x-ssr=true" TargetMode="External"/><Relationship Id="rId82" Type="http://schemas.openxmlformats.org/officeDocument/2006/relationships/hyperlink" Target="https://pages-g.m.taobao.com/wow/z/app/detail-next/item/index?ut_sk=1.ZBMNT/QbSz0DAPH/rqvVdfiB_21380790_1789000467254.Copy.1&amp;id=904056661622&amp;sourceType=item&amp;price=26.8&amp;suid=0657FB91-0DD3-4065-947C-A3D066E2471D&amp;shareUniqueId=37241908604&amp;un=940462c7e8da58752f2b3d7cad91b740&amp;share_crt_v=1&amp;un_site=0&amp;spm=a2159r.13376460.0.0&amp;wxsign=tbwYHXLeCLrNIDip6hG6DgZE7NNq2fAyZlspnig5gLJQvft9io8zeI9XddWCSQ1fxMvof6y8cqUiiR8S-kMI65ujGZly5Z009P0qDyDNxutS27p8WNTEwyMMlkwIOXIca7Z&amp;tbSocialPopKey=shareItem&amp;sp_tk=Vkk3a1RTNGRkbGE%3D&amp;cpp=1&amp;shareurl=true&amp;short_name=h.8pR96dvd2idvaV0&amp;bxsign=scdbz8HjWuLtvg7ntLm3Mc8S8mRmJZNEVfxvwDMPbvUnnh3mSVaB5MvT1BzKJI-fKsTpQg79epsqate3k1GFABF4YzR5xiMtHK1hpebGnbGCT44Akb2imHAxeqU78XbsJ2i&amp;tk=VI7kTS4ddla&amp;app=apple_web_kit&amp;x-ssr=true" TargetMode="External"/><Relationship Id="rId81" Type="http://schemas.openxmlformats.org/officeDocument/2006/relationships/hyperlink" Target="https://pages-g.m.taobao.com/wow/z/app/detail-next/item/index?ut_sk=1.ZBMNT/QbSz0DAPH/rqvVdfiB_21380790_1789000467254.Copy.1&amp;id=848261556071&amp;sourceType=item&amp;price=7.2&amp;suid=F3793E4B-989A-49BC-8837-7BD038AA767C&amp;shareUniqueId=37241987512&amp;un=940462c7e8da58752f2b3d7cad91b740&amp;share_crt_v=1&amp;un_site=0&amp;spm=a2159r.13376460.0.0&amp;wxsign=tbw4ddXXTywgA_51gj-9IsWE4CQ6UJFWFdurwVEdk13hJ5CKfsWkTkLFJHFMZ4TCM1RbY64vwg6n6r0El-ffqFgywZgkt-YTpz7ICEYxxHqsD3O-O6Xx_2ZnvGu6hE4CdJi&amp;tbSocialPopKey=shareItem&amp;sp_tk=WG4wUlRTNFJoNlc%3D&amp;cpp=1&amp;shareurl=true&amp;short_name=h.8pRrcp4QIB5MeUY&amp;bxsign=scdrEbObA7L1xn98SDevzKeNv2l-8fcHDBRRPkfbNgM847Sin7lI6fVXrqLucMnhCNMKD8SQSU2hXloq1EFZeJnbHhbbdJbFYplnJV4zgrcXGmsqO5QG7WGf7VscNeuBeLB&amp;tk=Xn0RTS4Rh6W&amp;app=apple_web_kit&amp;x-ssr=true" TargetMode="External"/><Relationship Id="rId80" Type="http://schemas.openxmlformats.org/officeDocument/2006/relationships/hyperlink" Target="https://item.taobao.com/item.htm?id=1008144571047&amp;last_time=1779968566&amp;mi_id=0000_9DXcVIB2UEEGMw2n2XtctBiQnjqpcqoW1XPQ3VnXkc&amp;scm=1007.13982.82927.0&amp;skuId=6174615507973&amp;spm=tbpc.mytb_footmark.item.goods&amp;upStreamPrice=4250" TargetMode="External"/><Relationship Id="rId8" Type="http://schemas.openxmlformats.org/officeDocument/2006/relationships/hyperlink" Target="https://e.tb.cn/h.8pXtZeDcUBpl2eP?tk=HDEXThC8Ypl" TargetMode="External"/><Relationship Id="rId79" Type="http://schemas.openxmlformats.org/officeDocument/2006/relationships/hyperlink" Target="https://item.taobao.com/item.htm?id=1008144571047&amp;last_time=1779968566&amp;mi_id=0000_9DXcVIB2UEEGMw2n2XtctBiQnjqpcqoW1XPQ3VnXkc&amp;scm=1007.13982.82927.0&amp;skuId=6174615507980&amp;spm=tbpc.mytb_footmark.item.goods&amp;upStreamPrice=4250" TargetMode="External"/><Relationship Id="rId78" Type="http://schemas.openxmlformats.org/officeDocument/2006/relationships/hyperlink" Target="https://item.taobao.com/item.htm?id=572233909982&amp;last_time=1779968333&amp;mi_id=0000K0TtxyfgT6w8gyoLivXUSVXTiQvcBsphClR4O7zc4OM&amp;scm=1007.13982.82927.0&amp;skuId=4144122628429&amp;spm=tbpc.mytb_footmark.item.goods&amp;upStreamPrice=8036" TargetMode="External"/><Relationship Id="rId77" Type="http://schemas.openxmlformats.org/officeDocument/2006/relationships/hyperlink" Target="https://item.taobao.com/item.htm?id=712477208306&amp;last_time=1779967820&amp;mi_id=0000iBF665vvHYfbo-FBtsKmEvBNQAKzBt4hbpsTZTWIMGc&amp;scm=1007.13982.82927.0&amp;skuId=4989253180404&amp;spm=tbpc.mytb_footmark.item.goods&amp;upStreamPrice=7380" TargetMode="External"/><Relationship Id="rId76" Type="http://schemas.openxmlformats.org/officeDocument/2006/relationships/hyperlink" Target="https://item.taobao.com/item.htm?id=712477208306&amp;last_time=1779967820&amp;mi_id=0000iBF665vvHYfbo-FBtsKmEvBNQAKzBt4hbpsTZTWIMGc&amp;scm=1007.13982.82927.0&amp;skuId=6019840585835&amp;spm=tbpc.mytb_footmark.item.goods&amp;upStreamPrice=7380" TargetMode="External"/><Relationship Id="rId75" Type="http://schemas.openxmlformats.org/officeDocument/2006/relationships/hyperlink" Target="https://item.taobao.com/item.htm?id=712477208306&amp;last_time=1779967820&amp;mi_id=0000iBF665vvHYfbo-FBtsKmEvBNQAKzBt4hbpsTZTWIMGc&amp;scm=1007.13982.82927.0&amp;spm=tbpc.mytb_footmark.item.goods&amp;upStreamPrice=7380&amp;skuId=4989253180423" TargetMode="External"/><Relationship Id="rId74" Type="http://schemas.openxmlformats.org/officeDocument/2006/relationships/hyperlink" Target="https://item.taobao.com/item.htm?id=978350401289&amp;last_time=1779967565&amp;mi_id" TargetMode="External"/><Relationship Id="rId73" Type="http://schemas.openxmlformats.org/officeDocument/2006/relationships/hyperlink" Target="https://detail.tmall.com/item.htm?id=799417611554&amp;last_time=1777296350&amp;mi_id=0000wBf7s5fqjV8uKfZ5hzd7TmiGGfMKhNXyHUVuOLVY35Q&amp;scm=1007.13982.82927.0&amp;spm=tbpc.mytb_footmark.item.goods&amp;upStreamPrice=2960&amp;skuId=5864420895503" TargetMode="External"/><Relationship Id="rId72" Type="http://schemas.openxmlformats.org/officeDocument/2006/relationships/hyperlink" Target="https://item.taobao.com/item.htm?id=746206545396&amp;last_time=1777296032&amp;mi_id=0000Rddbt_eHrPZCtkFU5NJqV_LZcmguLYx8CHkrmPDhALU&amp;scm=1007.13982.82927.0&amp;spm=tbpc.mytb_footmark.item.goods&amp;upStreamPrice=1559&amp;skuId=5367409017816" TargetMode="External"/><Relationship Id="rId71" Type="http://schemas.openxmlformats.org/officeDocument/2006/relationships/hyperlink" Target="https://item.taobao.com/item.htm?id=746206545396&amp;last_time=1777296032&amp;mi_id=0000Rddbt_eHrPZCtkFU5NJqV_LZcmguLYx8CHkrmPDhALU&amp;scm=1007.13982.82927.0&amp;spm=tbpc.mytb_footmark.item.goods&amp;upStreamPrice=1559&amp;skuId=5318981207328" TargetMode="External"/><Relationship Id="rId70" Type="http://schemas.openxmlformats.org/officeDocument/2006/relationships/hyperlink" Target="https://detail.tmall.com/item.htm?abbucket=16&amp;id=740403545266&amp;mi_id=0000qeO0nZFIFPFFEPzjXj5QzahTVV9JxJ4vd_efUnWTIxI&amp;ns=1&amp;priceTId=215044a717768723378692793e136d&amp;skuId=5105411204585&amp;spm=a21n57.1.hoverItem.2&amp;utparam=%7b&quot;aplus_abtest&quot;:&quot;8e1a69eb40db2f63795221" TargetMode="External"/><Relationship Id="rId7" Type="http://schemas.openxmlformats.org/officeDocument/2006/relationships/hyperlink" Target="https://e.tb.cn/h.8K2jApCDQLSkRxg?tk=WwWiThCh6yI" TargetMode="External"/><Relationship Id="rId69" Type="http://schemas.openxmlformats.org/officeDocument/2006/relationships/hyperlink" Target="https://detail.tmall.com/item.htm?abbucket=16&amp;id=815177809250&amp;mi_id=0000esuZZdh3FaPWDbBPcg3scRX-vhdd0Swg2mtHmZRWrpI&amp;ns=1&amp;priceTId=213e030817768713764948643e13fa&amp;skuId=5681297503708&amp;spm=a21n57.1.hoverItem.40&amp;utparam=%7b&quot;aplus_abtest&quot;:&quot;89bb895969d0c46502cc9" TargetMode="External"/><Relationship Id="rId68" Type="http://schemas.openxmlformats.org/officeDocument/2006/relationships/hyperlink" Target="https://detail.tmall.com/item.htm?abbucket=16&amp;id=1016516147267&amp;mi_id=0000CGeFL_fWRk75IJiOwW1AehJlvRSmE1cBT03VYBQFX68&amp;ns=1&amp;priceTId=213e030817768713764948643e13fa&amp;skuId=6191322170968&amp;spm=a21n57.1.hoverItem.33&amp;utparam=%7b&quot;aplus_abtest&quot;:&quot;6c90b1cebf71f40733e4" TargetMode="External"/><Relationship Id="rId67" Type="http://schemas.openxmlformats.org/officeDocument/2006/relationships/hyperlink" Target="https://item.taobao.com/item.htm?abbucket=16&amp;id=853157396818&amp;mi_id=0000XemWoJkJWNnKPuEYbWxl9n6CyrGI2dIGI1DsjNrizVA&amp;ns=1&amp;priceTId=213e030817768713764948643e13fa&amp;skuId=5652824729996&amp;spm=a21n57.1.hoverItem.23&amp;utparam=%7b&quot;aplus_abtest&quot;:&quot;7fede81d055b6895874d85" TargetMode="External"/><Relationship Id="rId66" Type="http://schemas.openxmlformats.org/officeDocument/2006/relationships/hyperlink" Target="https://item.taobao.com/item.htm?abbucket=16&amp;id=1010755133822&amp;mi_id=00004PYvDYuaLFk4uWSae2Tlcn4MYRyaQbUE-e1Nq1K8Yyc&amp;ns=1&amp;priceTId=213e030817768710137981101e13fa&amp;skuId=6011006537000&amp;spm=a21n57.1.hoverItem.3&amp;utparam=%7b&quot;aplus_abtest&quot;:&quot;add8e8baf7bc08a033f172" TargetMode="External"/><Relationship Id="rId65" Type="http://schemas.openxmlformats.org/officeDocument/2006/relationships/hyperlink" Target="https://detail.tmall.com/item.htm?ali_refid=a3_430582_1006:1214480008:H:8X9Q%20eLqpcsNFeDhCJeDcx9SJTvfY6tG:f3239e39b101ba6a752439032f0492aa&amp;ali_trackid=318_f3239e39b101ba6a752439032f0492aa&amp;id=671024518020&amp;mi_id=0000HmYV7TjQkRJH1uwyLE-PRx1vavf61WcKiRnN_LTm" TargetMode="External"/><Relationship Id="rId64" Type="http://schemas.openxmlformats.org/officeDocument/2006/relationships/hyperlink" Target="https://item.taobao.com/item.htm?spm=a1z0d.6639537/202410.item.d982606721855.4a037484AStaQw&amp;id=982606721855&amp;from=cart&amp;skuId=6107815283577&amp;mi_id=0000X_DIZNIAoK_5TH2SRNUow4HfomzEPUyWIy_hg5wA10c&amp;upStreamPrice=3680" TargetMode="External"/><Relationship Id="rId63" Type="http://schemas.openxmlformats.org/officeDocument/2006/relationships/hyperlink" Target="https://detail.tmall.com/item.htm?app=chrome&amp;bxsign=scdQ2F-nyy3KjFW54EUnzBfeJTfIRAw6mFPklgijdzqb1Gxbso2F52vngVL0DVIKRfaqzjGSYti1HlNjbujx6aqoiqk4XhF90sRXYjOGjf3lpk3GW7lCQ9d9Tm4CFJVze3T&amp;cpp=1&amp;id=602933347482&amp;price=64.88&amp;share_crt_v=1&amp;shareurl=true&amp;short_nam" TargetMode="External"/><Relationship Id="rId62" Type="http://schemas.openxmlformats.org/officeDocument/2006/relationships/hyperlink" Target="https://detail.tmall.com/item.htm?id=1001919946242&amp;mi_id=0000gPP8KU1L0QzdQOSBbBZXPHd59zWH3m9I5d55rf406zs&amp;skuId=6171367719102&amp;spm=a21xtw.29178619.0.0&amp;xxc=shop" TargetMode="External"/><Relationship Id="rId61" Type="http://schemas.openxmlformats.org/officeDocument/2006/relationships/hyperlink" Target="https://detail.tmall.com/item.htm?id=943292542539&amp;mi_id=00004SqG9P1l8WLjigmNuzkr4jTknEeh7VxFsVzZJ4ufeSQ&amp;skuId=6168379002873&amp;spm=a21xtw.29178619.0.0&amp;xxc=shop" TargetMode="External"/><Relationship Id="rId60" Type="http://schemas.openxmlformats.org/officeDocument/2006/relationships/hyperlink" Target="https://item.taobao.com/item.htm?spm=a1z0d.6639537/202410.item.d835951419165.50297484lfyYWY&amp;id=835951419165&amp;from=cart&amp;skuId=5760171214841&amp;mi_id=0000-BP7iA0XfvvEBMkwrmqYS-4cy1uE8dkit6JVmLZH5Lc&amp;upStreamPrice=41020" TargetMode="External"/><Relationship Id="rId6" Type="http://schemas.openxmlformats.org/officeDocument/2006/relationships/hyperlink" Target="https://pages-g.m.taobao.com/wow/z/app/detail-next/item/index?id=830972579567&amp;x-ssr=true" TargetMode="External"/><Relationship Id="rId59" Type="http://schemas.openxmlformats.org/officeDocument/2006/relationships/hyperlink" Target="https://item.taobao.com/item.htm?spm=a1z0d.6639537/202410.item.d924740972645.50297484yqp4Oi&amp;id=924740972645&amp;from=cart&amp;skuId=5803665577352&amp;mi_id=0000gEK5dJaoSGU7nkj-zonbIOnafqh_ozTrgR5qhwhQUjU&amp;upStreamPrice=5840" TargetMode="External"/><Relationship Id="rId58" Type="http://schemas.openxmlformats.org/officeDocument/2006/relationships/hyperlink" Target="https://item.taobao.com/item.htm?spm=a1z0d.6639537/202410.item.d894588501748.50297484yqp4Oi&amp;id=894588501748&amp;from=cart&amp;skuId=5912184423665&amp;mi_id=0000Qusb7s1EX5yQXs1-u3An_wJHf7XVjFVVJSMXyuyqhcc&amp;upStreamPrice=2645" TargetMode="External"/><Relationship Id="rId57" Type="http://schemas.openxmlformats.org/officeDocument/2006/relationships/hyperlink" Target="https://item.taobao.com/item.htm?spm=a1z0d.6639537/202410.item.d727107384767.50297484yqp4Oi&amp;id=727107384767&amp;from=cart&amp;skuId=5048009493757&amp;mi_id=0000v2ZVJvWYH3QK7OdcbOlR-wQXTae4WzEqYLe7N3XRwlM&amp;upStreamPrice=2680" TargetMode="External"/><Relationship Id="rId56" Type="http://schemas.openxmlformats.org/officeDocument/2006/relationships/hyperlink" Target="https://item.taobao.com/item.htm?spm=a1z0d.6639537/202410.item.d942539993211.50297484yqp4Oi&amp;id=942539993211&amp;umpChannel=bybtqdyh&amp;fpChannel=101&amp;maskChannel=bybtrs&amp;u_channel=bybtqdyh&amp;fpChannelSig=358481e294f6fb331cb87cd625b496dbdceb7e50&amp;from=cart&amp;skuId=58414" TargetMode="External"/><Relationship Id="rId55" Type="http://schemas.openxmlformats.org/officeDocument/2006/relationships/hyperlink" Target="https://item.taobao.com/item.htm?spm=a1z0d.6639537/202410.item.d770974959833.50297484yqp4Oi&amp;id=770974959833&amp;from=cart&amp;skuId=5284465261839&amp;mi_id=0000Pwxspy6Dw4Zg0wAleZjUzcm_69JF17lv7w6kvLLDgD4&amp;upStreamPrice=1990" TargetMode="External"/><Relationship Id="rId54" Type="http://schemas.openxmlformats.org/officeDocument/2006/relationships/hyperlink" Target="https://item.taobao.com/item.htm?spm=a1z0d.6639537/202410.item.d994360270348.50297484yqp4Oi&amp;id=994360270348&amp;from=cart&amp;skuId=5973895585929&amp;mi_id=0000quGMFJCouFelIsPj78xMDItbvzdkv5n9JW6LF54PVQs&amp;upStreamPrice=2490" TargetMode="External"/><Relationship Id="rId53" Type="http://schemas.openxmlformats.org/officeDocument/2006/relationships/hyperlink" Target="https://item.taobao.com/item.htm?spm=a1z0d.6639537/202410.item.d681828688902.50297484yqp4Oi&amp;id=681828688902&amp;from=cart&amp;skuId=4968958068973&amp;mi_id=0000YxJwpJSGUE9x4e8-l3Hx7EF7I_nIIXCwCB0EgsP1zSU&amp;upStreamPrice=2326" TargetMode="External"/><Relationship Id="rId52" Type="http://schemas.openxmlformats.org/officeDocument/2006/relationships/hyperlink" Target="https://e.tb.cn/h.8KdXeeMDv1xSn3f?tk=KuxuThyZZKk" TargetMode="External"/><Relationship Id="rId51" Type="http://schemas.openxmlformats.org/officeDocument/2006/relationships/hyperlink" Target="https://pages-g.m.taobao.com/wow/z/app/detail-next/item/index?id=779519822130&amp;price=3380&amp;sourceType=item&amp;sourceType=item&amp;suid=7773c22d-440c-4cb2-a06a-e516d0ddbbe4&amp;shareUniqueId=37241855978&amp;ut_sk=1.aG3ZI4MGPekDAELbqhGMas48_21646297_1789000381049.Copy.1&amp;un=45280cb7a6aab8e8b77c34ba56368eac&amp;share_crt_v=1&amp;un_site=0&amp;spm=a2159r.13376460.0.0&amp;wxsign=tbw4vkHN6Wf3-g9SaMthY2jXI3mDz5mkZ4klO7gUrr-sDaYl1w88kX9Afi39zkfNJHAJmuK--CYARHoLdcYY4W8Hl9MiihTavjS5IIWjedkeyIUAcQidjdFzMsmplY_jU-MkHBESTBpJne7qlXD_sI1tQ&amp;tbSocialPopKey=shareItem&amp;sp_tk=bVZMelRTNHN4ZGc%3D&amp;bc_fl_src=share-1041513836198024-2-8&amp;cpp=1&amp;shareurl=true&amp;short_name=h.8p80ROSgMkGCEbi&amp;bxsign=scdfJpo8LV-NmNj9JpQAHH1R50eadNIB3ndD6Xcs86DSfwCvmxEHv2KAZM8WPzKPr0wXQSrQoYRSzYGyC2fsYsjuv_8iFvAIJOqccMx81jVO0oWfcT9rlDotvY45V1V6w062a0VS6_DUtbHZwToNPqJ3w&amp;tk=mVLzTS4sxdg&amp;app=qq&amp;x-ssr=true" TargetMode="External"/><Relationship Id="rId50" Type="http://schemas.openxmlformats.org/officeDocument/2006/relationships/hyperlink" Target="https://pages-g.m.taobao.com/wow/z/app/detail-next/item/index?id=878595621511&amp;price=450&amp;sourceType=item&amp;sourceType=item&amp;suid=7045fe15-6a9e-4bc7-b24b-a84f135c5aae&amp;shareUniqueId=37242255076&amp;ut_sk=1.aG3ZI4MGPekDAELbqhGMas48_21646297_1789000381049.Copy.1&amp;un=45280cb7a6aab8e8b77c34ba56368eac&amp;share_crt_v=1&amp;un_site=0&amp;spm=a2159r.13376460.0.0&amp;wxsign=tbw4ja2yd8ifUtNrDi3Sgo_FB8t6WWmPVMD8w666QzHPFDOKHO6DKJj3KFxAmSCT9TRBJvpeC4ZgOGGI0a4jRPAHEFUTaHjCJG0ZSnLYpgaIAJwwfVUS1omkuqfKiVDHesTgVUFJgrGtG_xitE6NV7r5w&amp;tbSocialPopKey=shareItem&amp;sp_tk=V1NZeVRTNHFjQlk%3D&amp;bc_fl_src=share-1041515881025952-2-8&amp;cpp=1&amp;shareurl=true&amp;short_name=h.8qp8gqzPErbsNYx&amp;bxsign=scd6QqRTF1egmi1-kUaqJLS3xeJnvloItzYpI1fRr5nM5k9cFewEd8UTE2YeHAnyoD0FUxsaDksst1psESBiZGwqtdqOa9pcGQ5QCaNdRSom3W3l53ov75BlpRIdpFH-nWcPaIObLAZdr-2ekTa-c32aw&amp;tk=WSYyTS4qcBY&amp;app=qq&amp;x-ssr=true" TargetMode="External"/><Relationship Id="rId5" Type="http://schemas.openxmlformats.org/officeDocument/2006/relationships/hyperlink" Target="https://detail.tmall.com/item.htm?id=828021586575" TargetMode="External"/><Relationship Id="rId49" Type="http://schemas.openxmlformats.org/officeDocument/2006/relationships/hyperlink" Target="https://pages-g.m.taobao.com/wow/z/app/detail-next/item/index?id=956120227416&amp;price=124&amp;sourceType=item&amp;sourceType=item&amp;suid=b0fa88a2-23fe-49e3-a993-c87b737a1c87&amp;shareUniqueId=37241897827&amp;ut_sk=1.aG3ZI4MGPekDAELbqhGMas48_21646297_1789000381049.Copy.1&amp;un=45280cb7a6aab8e8b77c34ba56368eac&amp;share_crt_v=1&amp;un_site=0&amp;spm=a2159r.13376460.0.0&amp;wxsign=tbwO16HX-Hl0RIt1z2RH5P3-h0SMV1aDqkU4Hgd8rhdfqpPvrCcXAJkTpT1QepwgnZRska0MlVIfGDKXSly_bch-ALPoyuGBvSvOuUWFqSkWHJ9xgArpcM2ZnjFcVye5tXaB2CBCwzsEbgDYA2IyrR7-w&amp;tbSocialPopKey=shareItem&amp;sp_tk=WlJCRFRTNG81RTI%3D&amp;bc_fl_src=share-1041513834277471-2-8&amp;cpp=1&amp;shareurl=true&amp;short_name=h.8pRxhxJ8QDbdK36&amp;bxsign=scdx6A-WHYNKB-_u0_VRKYe9rhQJXwAJTwJHqDfygoxKy_6395P1bJMez5fn8GQEMY8S0Noa7op0ILUv7Uw653FenVOr1lSOFAzxcq9-2xmXM5aBYvQjiGXPn-EiU4VRdi8Bd8g0bjPjQLfBEer-1zr0Q&amp;tk=ZRBDTS4o5E2&amp;app=qq&amp;x-ssr=true" TargetMode="External"/><Relationship Id="rId48" Type="http://schemas.openxmlformats.org/officeDocument/2006/relationships/hyperlink" Target="https://pages-g.m.taobao.com/wow/z/app/detail-next/item/index?id=842576510426&amp;price=249&amp;sourceType=item&amp;sourceType=item&amp;suid=bcebf334-8f31-428a-bcfe-c20660824836&amp;shareUniqueId=37242109357&amp;ut_sk=1.aG3ZI4MGPekDAELbqhGMas48_21646297_1789000381049.Copy.1&amp;un=45280cb7a6aab8e8b77c34ba56368eac&amp;share_crt_v=1&amp;un_site=0&amp;spm=a2159r.13376460.0.0&amp;wxsign=tbwsEZ8seMo9cBakus0OVuUGMn4y4q7ilkZ4ItHSH23aBCFVyQ2MeLPSAp3iqW1_lEYEVkl4YoQMj8hOAoEF9otCUAvIUwcVTNkrOJD2Lr2Y7JluMIitasTnsEmpr8xa0tI1bIfk597u57mQ3fe0oh7Yw&amp;tbSocialPopKey=shareItem&amp;sp_tk=SmFkQlRTNE5KQlI%3D&amp;bc_fl_src=share-1041513833837264-2-8&amp;cpp=1&amp;shareurl=true&amp;short_name=h.8pRwPinttXQn1qh&amp;bxsign=scd5EppYAP9S7q-Xk73cgCpMtowIHinLOTZoMlIKeRFZwYVdzq1shovRB1rXlNp6cN-3tKLjUkKyHSjMf0vw4S5cQQPPXYo_b6SQaWioxkY5CF-yLFUbbuQEYreGPzBK3yHlZofiuiOxtTQ6DtEh9kNZg&amp;tk=JadBTS4NJBR&amp;app=qq&amp;x-ssr=true" TargetMode="External"/><Relationship Id="rId47" Type="http://schemas.openxmlformats.org/officeDocument/2006/relationships/hyperlink" Target="https://pages-g.m.taobao.com/wow/z/app/detail-next/item/index?id=954322864521&amp;price=129&amp;sourceType=item&amp;sourceType=item&amp;suid=f9cce6d2-9c33-4d03-9f1a-1649d59a3000&amp;shareUniqueId=37242141216&amp;ut_sk=1.aG3ZI4MGPekDAELbqhGMas48_21646297_1789000381049.Copy.1&amp;un=45280cb7a6aab8e8b77c34ba56368eac&amp;share_crt_v=1&amp;un_site=0&amp;spm=a2159r.13376460.0.0&amp;wxsign=tbw1L_wdt8x8y2TU3gmv4f_jEkt2k_H7bVvZEuSkx7AwO6LupuUc8LZK0XSEOC1FsP2I_30I5skI2646HBRMx-5FszCNQC4O4ze85C6Rrg05vW9WVZLbK95xhbxKSm30wfOdLFRWj6Jb4Zd3I-ZpFmW-g&amp;tbSocialPopKey=shareItem&amp;sp_tk=TFU4N1RTNE9tOFE%3D&amp;bc_fl_src=share-1041513833316293-2-8&amp;cpp=1&amp;shareurl=true&amp;short_name=h.8pRvTEFxnFWzjTN&amp;bxsign=scdp7mcOB6JAU-fpMdoTjhiNKu9dF__L9iyM_FHAr0CtIlioIc1XT-w2a00CdZi5gCZB2C39bJ8xwN4NGQTNuXSz8qliKqxqFKxO5NnVE-_NUBCTcnma_I72AaSxC2CyBJj8RG5WMZzNJbZr5rrlwdYnA&amp;tk=LU87TS4Om8Q&amp;app=qq&amp;x-ssr=true" TargetMode="External"/><Relationship Id="rId46" Type="http://schemas.openxmlformats.org/officeDocument/2006/relationships/hyperlink" Target="https://pages-g.m.taobao.com/wow/z/app/detail-next/item/index?id=613542362515&amp;price=63.5&amp;sourceType=item&amp;sourceType=item&amp;suid=97d912de-2059-4663-972e-660470bb3a78&amp;shareUniqueId=37242037492&amp;ut_sk=1.aG3ZI4MGPekDAELbqhGMas48_21646297_1789000381049.Copy.1&amp;un=45280cb7a6aab8e8b77c34ba56368eac&amp;share_crt_v=1&amp;un_site=0&amp;spm=a2159r.13376460.0.0&amp;wxsign=tbwPXLgJKuJ1TXVsq4pZb_ohlC9glyJRKjstKN4ymKSKsK19duOwn2_cS48VNEXll5ncHNbPJtQrfZ6rEdDQkoMlVSQOyfHaE2JbKjyZ9VcsG91Kzwp5N4qsc-VQeOfbXP_ecrKF5avfw5gds7-8GSCFQ&amp;tbSocialPopKey=shareItem&amp;sp_tk=UzZmRVRTNGtPQWI%3D&amp;bc_fl_src=share-1041517242243491-2-8&amp;cpp=1&amp;shareurl=true&amp;short_name=h.8r2OFmNCjUjrn9Q&amp;bxsign=scd_BrV9tKZm-vkAR-6X_-y8wQsTij_lxPOUNk3sP7JcSQKZTgu_1Qs0Qe9xy05P4jCtgdMYKOPZhZFix06h-YMf2wW48NuD5gavzNOgAJjWz3I1PwVdtIwKKwIiea5J_ISFsC7Iz8wCkiQMK5vygaAHA&amp;tk=S6fETS4kOAb&amp;app=qq&amp;x-ssr=true" TargetMode="External"/><Relationship Id="rId45" Type="http://schemas.openxmlformats.org/officeDocument/2006/relationships/hyperlink" Target="https://pages-g.m.taobao.com/wow/z/app/detail-next/item/index?id=621641982531&amp;price=159&amp;sourceType=item&amp;sourceType=item&amp;suid=e574f3a0-5538-400c-9d9d-bd6967afe2fe&amp;shareUniqueId=37241962556&amp;ut_sk=1.aG3ZI4MGPekDAELbqhGMas48_21646297_1789000381049.Copy.1&amp;un=45280cb7a6aab8e8b77c34ba56368eac&amp;share_crt_v=1&amp;un_site=0&amp;spm=a2159r.13376460.0.0&amp;wxsign=tbwpul0Y32UVkzF_FiSdB6U2tMA6zaV3P_dxWdd2gxPAVb5Vnc-hMeqPr-BWr3nz4nr5IcSjcRym0cX3PaXuzIJd1icIYoEatJMfJYJavLEUFK7HIVEl-RDBUy05TqRjgYuSzlp08Rw0JdLGJaRRKMtaA&amp;tbSocialPopKey=shareItem&amp;sp_tk=QU5zOVRTNGo4Q1A%3D&amp;bc_fl_src=share-1041514764393074-2-8&amp;cpp=1&amp;shareurl=true&amp;short_name=h.8K8EZ9UuzkzrYUX&amp;bxsign=scdNrpBrGmUtaLuNE_z7F-reH5TWzcehoPX50kE6mjMVOukzN2kLF4b4tC7ZzLjHJPHEOMDzHAvpOHGmY1pvaTM5MdxGWh9u4dQddNfpN8JM24DC2V8w2FxbQNgQe3sUGSVMFPafqrr6kl8do8DtqyzvA&amp;tk=ANs9TS4j8CP&amp;app=qq&amp;x-ssr=true" TargetMode="External"/><Relationship Id="rId44" Type="http://schemas.openxmlformats.org/officeDocument/2006/relationships/hyperlink" Target="https://pages-g.m.taobao.com/wow/z/app/detail-next/item/index?id=572481681099&amp;price=249&amp;sourceType=item&amp;sourceType=item&amp;suid=c59f17a5-4fc1-4841-995c-5193f83b3e85&amp;shareUniqueId=37241881798&amp;ut_sk=1.aG3ZI4MGPekDAELbqhGMas48_21646297_1789000381049.Copy.1&amp;un=45280cb7a6aab8e8b77c34ba56368eac&amp;share_crt_v=1&amp;un_site=0&amp;spm=a2159r.13376460.0.0&amp;wxsign=tbwsxw4jagvDgTAfDkI-9R-9exrLA38JQtI1Am6AwurHPKA8QSuGk92tYVvTKC18aRyr9Vk1n3JBglol5UPfzdFnnRCIsvsHLIAvRCKLv1v4xUpd8iVeoFNWIDfiozJdsfUjIEmD8zl8n5AO4SdQrbg7Q&amp;tbSocialPopKey=shareItem&amp;sp_tk=elRKWVRTNDdzckk%3D&amp;bc_fl_src=share-1041513830977556-2-8&amp;cpp=1&amp;shareurl=true&amp;short_name=h.8pRqPQUB5mpAIOl&amp;bxsign=scdG1EucIithsP05KdrCmMhi5hXVHuECOGDA4s3-u4zlWaKUuj3KlwVECqdav0nM3lNifFZtXV0sMO7iW2yie7tSJQSHzgVz_b7evxamT1gwpgJ4dQU8wny9oCiYyxeT9rkL6szxXHmtYFpIjnDjWVcig&amp;tk=zTJYTS47srI&amp;app=qq&amp;x-ssr=true" TargetMode="External"/><Relationship Id="rId43" Type="http://schemas.openxmlformats.org/officeDocument/2006/relationships/hyperlink" Target="https://pages-g.m.taobao.com/wow/z/app/detail-next/item/index?id=534915712176&amp;price=25.9&amp;sourceType=item&amp;sourceType=item&amp;suid=5e4c25b9-ddaf-41c0-94b4-c82c2f835fdd&amp;shareUniqueId=37242001443&amp;ut_sk=1.aG3ZI4MGPekDAELbqhGMas48_21646297_1789000381049.Copy.1&amp;un=45280cb7a6aab8e8b77c34ba56368eac&amp;share_crt_v=1&amp;un_site=0&amp;spm=a2159r.13376460.0.0&amp;wxsign=tbwkw-xL40rWJ3OdIfpiGg_HSJcC1wyGVlzdX4Qx-9X2Oh5D6GblOh1O2uAfAqViOAXJJp7z8lh_l6XQbyUdeTBt3o6iIpY-vnpCExHE-FcdMyYeyi8ndCZ7qRhLg9TUXHrAIiSbqr5g3vQcfgH-VPrUQ&amp;tbSocialPopKey=shareItem&amp;sp_tk=MnM1NlRTNDRTdDc%3D&amp;bc_fl_src=share-1041514761533769-2-8&amp;cpp=1&amp;shareurl=true&amp;short_name=h.8K8KZLjfMHi9Jla&amp;bxsign=scdfIO7Dnnf6_L8OdXDEiCJtwhswIXM09ltTjaANgZUNwt-dYCrFGbq7spEhITzg0xhcjQsp8yew0ApiwYeK6UwKk6vRFWZ1e5jW4w1VS4e2Vb-0Yz93zDG2pCCVgQ8wA3rVSVmdykvrzbWovsdX8Ijpw&amp;tk=2s56TS44St7&amp;app=qq&amp;x-ssr=true" TargetMode="External"/><Relationship Id="rId42" Type="http://schemas.openxmlformats.org/officeDocument/2006/relationships/hyperlink" Target="https://pages-fast.m.taobao.com/wow/z/app/ltao-fe/tbms-limited-grad/externalDetail?x-ssr=true&amp;x-preload=true&amp;disableNav=YES&amp;disableProgress=true&amp;status_bar_transparent=true&amp;forceThemis=true&amp;skeleton=true&amp;force_ssr=true&amp;itemIds=902484964412&amp;src=msdetail&amp;shareFrom=xsmsDetail" TargetMode="External"/><Relationship Id="rId41" Type="http://schemas.openxmlformats.org/officeDocument/2006/relationships/hyperlink" Target="https://pages-g.m.taobao.com/wow/z/app/detail-next/item/index?id=1000954739254&amp;price=390&amp;sourceType=item&amp;sourceType=item&amp;suid=759791ee-54c1-489d-8b0e-d4857260d0dc&amp;shareUniqueId=37241706400&amp;ut_sk=1.aG3ZI4MGPekDAELbqhGMas48_21646297_1788995474017.Copy.1&amp;un=45280cb7a6aab8e8b77c34ba56368eac&amp;share_crt_v=1&amp;un_site=0&amp;spm=a2159r.13376460.0.0&amp;wxsign=tbwb8FU1kpU8E-yZxzMCqtxWmTyVvok3-CwGgXaTQPEzuDjBope2TPjH6SkYw5noLOTNov287ltTq_alOZpDYt0R_81QKuPLjUisB_6E6IxwV9bEBWSmK2uPgxp_pa2wn0iCoKCZe4tlf1b6IGDAvr0XA&amp;tbSocialPopKey=shareItem&amp;sp_tk=RDNYZVRTZVY4Z2Y%3D&amp;bc_fl_src=share-1041513800259269-2-8&amp;cpp=1&amp;shareurl=true&amp;short_name=h.8p7Mo4ZLRXBvfav&amp;bxsign=scdtbtccl-hRLLi8blBpkVaAzp2m0YVZ6MfUJN_58KBoa2mA6ALPakPsva3lS1crJrmZoWx046ZImrXLNxN6BlC0L1jtkasJSthwWXaMCWDXwCXDLKryQd0KXP9LnRKgLZe5LBG6aE0QJGAi1g9Z4XytA&amp;tk=D3XeTSeV8gf&amp;app=qq&amp;x-ssr=true" TargetMode="External"/><Relationship Id="rId40" Type="http://schemas.openxmlformats.org/officeDocument/2006/relationships/hyperlink" Target="https://pages-g.m.taobao.com/wow/z/app/detail-next/item/index?id=814636693571&amp;price=69.8&amp;sourceType=item&amp;sourceType=item&amp;suid=624cde28-f325-4465-93fa-42a05dd3a7e5&amp;shareUniqueId=37241735333&amp;ut_sk=1.aG3ZI4MGPekDAELbqhGMas48_21646297_1788995474017.Copy.1&amp;un=45280cb7a6aab8e8b77c34ba56368eac&amp;share_crt_v=1&amp;un_site=0&amp;spm=a2159r.13376460.0.0&amp;wxsign=tbwmuGy709qzPBCF6kOuw1MQCl1loXUf4btxDcyCisx1vEjZfV2fu0lFQJhhlISXds8DuqOFmOhdp3WMkOp8zk87W3FDjcTMugA5kTYMe1qX4lTFYlpowjofIQBb5E4QV63gjrUSsRewwZynhWXqeFB0w&amp;tbSocialPopKey=shareItem&amp;sp_tk=VGQ0TVRTZWRVUlI%3D&amp;bc_fl_src=share-1041515844768477-2-8&amp;cpp=1&amp;shareurl=true&amp;short_name=h.8qMzWQAEj7k4zHA&amp;bxsign=scd2g1b0gWBClffMvxuLx2_KkDKf7SRr22I62dTUE6QHuX62nS-7jWFecuRe4g8jxdahF2iTlChz4TTCCL9Wo5LK5RbTAowrlBOhZal-uPv4_usaRIJjr-4V_aHV2xS-rVaAHc1isW_ETYymoFMe9S2tQ&amp;tk=Td4MTSedURR&amp;app=qq&amp;x-ssr=true" TargetMode="External"/><Relationship Id="rId4" Type="http://schemas.openxmlformats.org/officeDocument/2006/relationships/hyperlink" Target="https://e.tb.cn/h.8qi9P3RDkKROtYI?tk=BCK1ThBxNIA" TargetMode="External"/><Relationship Id="rId39" Type="http://schemas.openxmlformats.org/officeDocument/2006/relationships/hyperlink" Target="https://pages-g.m.taobao.com/wow/z/app/detail-next/item/index?id=927184492321&amp;price=49.8&amp;sourceType=item&amp;sourceType=item&amp;suid=bff01137-ce1f-49e8-b3ff-fae1a6263a28&amp;shareUniqueId=37241655380&amp;ut_sk=1.aG3ZI4MGPekDAELbqhGMas48_21646297_1788995474017.Copy.1&amp;un=45280cb7a6aab8e8b77c34ba56368eac&amp;share_crt_v=1&amp;un_site=0&amp;spm=a2159r.13376460.0.0&amp;wxsign=tbw0Qvp9k5An36UL4s8P_yvKB6MnAtZ2AWr1dIshLMpzpW9YAbnqo28GVYPfeuvgA7h3wMtO29Gve8SIeuz2hqsuw-TS66sxozpN5EL2UuTQ9xw8O7gj_2Q00_C9vkrQzALgQcKTEfhM-vpiXbcQ465qA&amp;tbSocialPopKey=shareItem&amp;sp_tk=dzlMaVRTM3IxcUg%3D&amp;bc_fl_src=share-1041513793097758-2-8&amp;cpp=1&amp;shareurl=true&amp;short_name=h.8p7XN3tdmRvAmRk&amp;bxsign=scdK8uqLqH_GVMWJV_F2bMsLaQYnXFldFAEiu9p0Eb6qDmlRwmipjsJ3x2Ag8mV3N0UcA_-fljXANJdptSqv-uOaDHHAUM039WMTWlHn84UDkO0lGctv5yI7gPGGO6DWzT5ksxw0MLN2ONc8jHUUhYs1w&amp;tk=w9LiTS3r1qH&amp;app=qq&amp;x-ssr=true" TargetMode="External"/><Relationship Id="rId38" Type="http://schemas.openxmlformats.org/officeDocument/2006/relationships/hyperlink" Target="https://pages-g.m.taobao.com/wow/z/app/detail-next/item/index?id=596796124889&amp;price=185.4&amp;sourceType=item&amp;sourceType=item&amp;suid=3882ab42-ad6f-4173-8b90-c511bb1da7b4&amp;shareUniqueId=37241525641&amp;ut_sk=1.aG3ZI4MGPekDAELbqhGMas48_21646297_1788995474017.Copy.1&amp;un=45280cb7a6aab8e8b77c34ba56368eac&amp;share_crt_v=1&amp;un_site=0&amp;spm=a2159r.13376460.0.0&amp;wxsign=tbwlEZd61ALU05883Q6HdH35P9gENvtwmpQvKT9J42nsevodLQo97HJ7kSIdyQ2moLUmZrlcvinLjGacxnEhCVCEmuxxhXn_xmW_mEU45af4QsW0oSOBgzXJZ6hOkFU9r58xJNGqAWkoosUaB6e__iqeA&amp;tbSocialPopKey=shareItem&amp;sp_tk=RmRYS1RTM05ibU4%3D&amp;bc_fl_src=share-1041514723254760-2-8&amp;cpp=1&amp;shareurl=true&amp;short_name=h.8KiYRlYYwCqjEsS&amp;bxsign=scdt7LssS4gWlPulYNKAVaCPV6cbw85WkQ-r1VYYhsdYVmczNMVnf_umxDbURtPz6rkkFnnNQwTsuDVVd_S_qFpUZ6KupmEYc0gZtnj7H5AyqKNiKJsLNx7fKosNs-d6HGfrOM9L-jomSwX4RGVRTdBxA&amp;tk=FdXKTS3NbmN&amp;app=qq&amp;x-ssr=true" TargetMode="External"/><Relationship Id="rId37" Type="http://schemas.openxmlformats.org/officeDocument/2006/relationships/hyperlink" Target="https://pages-g.m.taobao.com/wow/z/app/detail-next/item/index?id=710363833458&amp;price=30.89&amp;sourceType=item&amp;sourceType=item&amp;suid=894e5987-419c-4e4e-b783-adb3a525909f&amp;shareUniqueId=37241755151&amp;ut_sk=1.aG3ZI4MGPekDAELbqhGMas48_21646297_1788995474017.Copy.1&amp;un=45280cb7a6aab8e8b77c34ba56368eac&amp;share_crt_v=1&amp;un_site=0&amp;spm=a2159r.13376460.0.0&amp;wxsign=tbwsmNqZvkrkbF6HgMVtawUvYUKD55SQoKREDAuhcz58mdgP1SZPEXsZ99clAUfFH1p50FeRx0rxmyb9kmEoskVxRyJm0dEVqe1fFyNauWNZhohbdCBGGKl1T-e2ZRf-OaN_-NRF6jDn_PfTu_gSUsq7g&amp;tbSocialPopKey=shareItem&amp;sp_tk=cmtnSVRTM1BiaXg%3D&amp;bc_fl_src=share-1041517199622078-2-8&amp;cpp=1&amp;shareurl=true&amp;short_name=h.8r1pAt8PWe0xWBM&amp;bxsign=scdmsfFMQv7QJMdUCOCjolfeyuFsOag8VASZE25nda8NBPofhSlBAlfLatm4BYjImbOYHB2Byl_-Jp-Q9QqaSypjUtaSsnJUkPvB70cDrN6ioLpoKnSBDIfVtBVqfsGr1ElcsVuqGLzzcufvZ3BxifUmA&amp;tk=rkgITS3Pbix&amp;app=qq&amp;x-ssr=true" TargetMode="External"/><Relationship Id="rId36" Type="http://schemas.openxmlformats.org/officeDocument/2006/relationships/hyperlink" Target="https://pages-g.m.taobao.com/wow/z/app/detail-next/item/index?id=899556500107&amp;price=138&amp;sourceType=item&amp;sourceType=item&amp;suid=fe33c234-99a1-4df9-8c4e-4c2441706ae8&amp;shareUniqueId=37241560565&amp;ut_sk=1.aG3ZI4MGPekDAELbqhGMas48_21646297_1788995474017.Copy.1&amp;un=45280cb7a6aab8e8b77c34ba56368eac&amp;share_crt_v=1&amp;un_site=0&amp;spm=a2159r.13376460.0.0&amp;wxsign=tbww-0SXpx4soY7v6aEe5uZWrTNI_WoCanoYFBwHFb_kExf4eFG6dZoeonN2e57IXfX4XXUDNggK352astI3bRaBvAsa4S79gWsS61T6TkoOW6yVTWCoJFbWz1IeVaCGkJZcpfxsjyZgrVtLCuJNtIKNQ&amp;tbSocialPopKey=shareItem&amp;sp_tk=REozYlRTM1NSRXI%3D&amp;bc_fl_src=share-1041514720810428-2-8&amp;cpp=1&amp;shareurl=true&amp;short_name=h.8K7xdLSnScRNsUJ&amp;bxsign=scdBFCX7C7PehYWUmn05yFq4YrQ1OT2CA-SC43j4fJf6Ksl8RXTyWfT9JgYgI053CKyk8P3ODxEzojH6Oyxoln_SGUu0-K5bFBv1i0mZHDQT06jtCly8td74h79vO2YQwB2rm4kBaSxFLQ3GZceGo_TRQ&amp;tk=DJ3bTS3SREr&amp;app=qq&amp;x-ssr=true" TargetMode="External"/><Relationship Id="rId35" Type="http://schemas.openxmlformats.org/officeDocument/2006/relationships/hyperlink" Target="https://pages-g.m.taobao.com/wow/z/app/detail-next/item/index?id=977204128369&amp;price=27.9&amp;sourceType=item&amp;sourceType=item&amp;suid=0478a99b-ee57-4346-8124-c0227bdb4a16&amp;shareUniqueId=37241402901&amp;ut_sk=1.aG3ZI4MGPekDAELbqhGMas48_21646297_1788995474017.Copy.1&amp;un=45280cb7a6aab8e8b77c34ba56368eac&amp;share_crt_v=1&amp;un_site=0&amp;spm=a2159r.13376460.0.0&amp;wxsign=tbwTv1rdaG6e5L4vuZcPrrx-Sc1cPqHsmGpeluP5eRCcXmNLrXzNmTLoQ5k7tzO1mqrxG7hU0WTj1RAnAhbYa_moCoPwBI-aaD3rObWHtVJs2kxDcMC7NxgU_X5l6MF9od1jAF6By4uRsbJDC4SzIdRVg&amp;tbSocialPopKey=shareItem&amp;sp_tk=M2h0RlRTM1RGR20%3D&amp;bc_fl_src=share-1041517197124775-2-8&amp;cpp=1&amp;shareurl=true&amp;short_name=h.8r1klXhHkLqX7mW&amp;bxsign=scdWsNE0ppzfvr_TxVsIbIe2cVD4CQH1vnMyKLZvvsZQgKuHj9ckwq_QP9UBiaCUiOz9CI80Uo9Mn7Y_GjBnuefBCvSzzBOwVAgxr4yBjVVpXA2htx2-Kqqb8besDIosGK167TYeIaLdEhjXaM_4-PcAQ&amp;tk=3htFTS3TFGm&amp;app=qq&amp;x-ssr=true" TargetMode="External"/><Relationship Id="rId34" Type="http://schemas.openxmlformats.org/officeDocument/2006/relationships/hyperlink" Target="https://pages-g.m.taobao.com/wow/z/app/detail-next/item/index?id=772930747044&amp;price=34&amp;sourceType=item&amp;sourceType=item&amp;suid=dcab7de3-b527-4aac-a56f-2a8286f0c354&amp;shareUniqueId=37241551550&amp;ut_sk=1.aG3ZI4MGPekDAELbqhGMas48_21646297_1788995474017.Copy.1&amp;un=45280cb7a6aab8e8b77c34ba56368eac&amp;share_crt_v=1&amp;un_site=0&amp;spm=a2159r.13376460.0.0&amp;wxsign=tbwCSDB30uKaOqIxexUCXa822TwUDUEHdgQtSFRZZTooB34pzSegDdcM7G0wdpeufV2lMMmGZXRFw1hW8mEcLxnInD_JJsOFw6Vn-rXGna4gldeYRl4F-tsTiFzFDUXU1OS3WRF6WqY-D_8luzKBEDyug&amp;tbSocialPopKey=shareItem&amp;sp_tk=cktlT1RTM1VSc0U%3D&amp;bc_fl_src=share-1041513786138499-2-8&amp;cpp=1&amp;shareurl=true&amp;short_name=h.8pSpSHK4p5XP6Nr&amp;bxsign=scdazoeJB64atFzAWYQ-irGtBGOdYTEJPoPlpCwqkcZc_PdbwVg2GERdLYZkMel8Aet1t1h7HNEF26Ip8zwlnK4BhovTFDJjZirVByVs8VJudfQVX1R9h8G4zUmRu9sw5W8cP1Z0gxhKvh2hr-D38PqCg&amp;tk=rKeOTS3URsE&amp;app=qq&amp;x-ssr=true" TargetMode="External"/><Relationship Id="rId33" Type="http://schemas.openxmlformats.org/officeDocument/2006/relationships/hyperlink" Target="https://pages-fast.m.taobao.com/wow/z/app/ltao-fe/tbms-limited-grad/externalDetail?x-ssr=true&amp;x-preload=true&amp;disableNav=YES&amp;disableProgress=true&amp;status_bar_transparent=true&amp;forceThemis=true&amp;skeleton=true&amp;force_ssr=true&amp;itemIds=681765114418&amp;src=msdetail&amp;shareFrom=xsmsDetail" TargetMode="External"/><Relationship Id="rId32" Type="http://schemas.openxmlformats.org/officeDocument/2006/relationships/hyperlink" Target="https://detail.tmall.com/item.htm?app=weixin&amp;bc_fl_src=share-1041514539592960-2-1&amp;bxsign=scdqIuj7Z0HPhYE_ZIR0aHcL8Ob3KNoB0cbkM6d4KJzJ5LKQcsOwj5XctMOSD1R95h3rb59SLCUuVhjztaE2zAuGVTlkKVQXXUfB1HEIL1Sraom1qBKpYkyt_HxV_GYcLlNYckQITPXxmDzInLylzaxFQ&amp;cpp=1&amp;id=966834079257&amp;price=12.25&amp;shareUniqueId=37240452117&amp;share_crt_v=1&amp;shareurl=true&amp;short_name=h.8K3LtqzVj1nhDME&amp;sourceType=item&amp;sp_tk=MVU5eFRoektRNzA%3D&amp;spm=a2159r.13376460.0.0&amp;suid=896223a7-44ac-4f1b-80bd-04147b74013a&amp;tbSocialPopKey=shareItem&amp;tk=1U9xThzKQ70&amp;un=45280cb7a6aab8e8b77c34ba56368eac&amp;un_site=0&amp;ut_sk=1.aG3ZI4MGPekDAELbqhGMas48_21646297_1788965127410.Copy.1&amp;wxsign=tbwmOi2TqP4y-z3ENPWBn3lkF9WPqpTeUAoRnU6t4S3ue5CpyB6B95gr9lMytpv6Q6nQKkxpT9h9NlumplhpsUpbfmWm8Y2vAcNrHyV3JHeE1m90BsN_8aSQk5H_eoT1KQEEB4ywDvlgRzxjpT-uSLx5A&amp;skuId=5914157068270" TargetMode="External"/><Relationship Id="rId31" Type="http://schemas.openxmlformats.org/officeDocument/2006/relationships/hyperlink" Target="https://detail.tmall.com/item.htm?app=weixin&amp;bc_fl_src=share-1041513609379640-2-1&amp;bxsign=scdXG2bXTeyvcAg5FZTEQLkfAqcw9qXk1qYIsr8qFvZHGwxivr_ra25yR0h_Ch70tgrRjA0JyW9uvJ1YyO-iyMv78NuvfzS32kwDGpX7chDjpbkEmukTo--CEJvvSBnjGSEqxOGmguxOslqdPk9lZRl_g&amp;cpp=1&amp;id=1077443339678&amp;price=37&amp;shareUniqueId=37240214475&amp;share_crt_v=1&amp;shareurl=true&amp;short_name=h.8pWqJr6i78Dfdml&amp;sourceType=item&amp;sp_tk=Njh4aFRoempTbWI%3D&amp;spm=a2159r.13376460.0.0&amp;suid=9f5f1f7d-3d09-4da5-bcfc-b678ec0c4208&amp;tbSocialPopKey=shareItem&amp;tk=68xhThzjSmb&amp;un=45280cb7a6aab8e8b77c34ba56368eac&amp;un_site=0&amp;ut_sk=1.aG3ZI4MGPekDAELbqhGMas48_21646297_1788965127410.Copy.1&amp;wxsign=tbwF9l5MzCd1ujm3Fr3WT7Kg-yJA9B5r78Z01KNJ9-8_Mw6JVmBvgvXih4Q4kbv208mfj6AvasK-8ovjImIxq0KL279YJIP9eO8zTIAvbHM-W3goR38rFusGt-zClx9U6TsDkp4XfJRL6Y1VJSvRJbYFA" TargetMode="External"/><Relationship Id="rId30" Type="http://schemas.openxmlformats.org/officeDocument/2006/relationships/hyperlink" Target="https://e.tb.cn/h.8KXBZxvM5AIXjCe?tk=bQbQThxuugw" TargetMode="External"/><Relationship Id="rId3" Type="http://schemas.openxmlformats.org/officeDocument/2006/relationships/hyperlink" Target="https://e.tb.cn/h.8Jw8yw3kNy6qnLT?tk=sfu5ThBvSzg" TargetMode="External"/><Relationship Id="rId29" Type="http://schemas.openxmlformats.org/officeDocument/2006/relationships/hyperlink" Target="https://e.tb.cn/h.8JERPzYrshkAg8t?tk=Qcc9ThyGRIR" TargetMode="External"/><Relationship Id="rId28" Type="http://schemas.openxmlformats.org/officeDocument/2006/relationships/hyperlink" Target="https://e.tb.cn/h.8q72KO0vxIPd4gw?tk=qpIjThymjzE" TargetMode="External"/><Relationship Id="rId27" Type="http://schemas.openxmlformats.org/officeDocument/2006/relationships/hyperlink" Target="https://www.kdocs.cn/office/link?target=https%3A%2F%2Fe.tb.cn%2Fh.8K28dfl8nVcMCOf%3Ftk%3D6qmsThCTVg6&amp;fileId=561624451312" TargetMode="External"/><Relationship Id="rId26" Type="http://schemas.openxmlformats.org/officeDocument/2006/relationships/hyperlink" Target="https://www.kdocs.cn/office/link?target=https%3A%2F%2Fe.tb.cn%2Fh.8JFB7YkKOeMdsKO%3Ftk%3DORgYThC559o&amp;fileId=561624451312" TargetMode="External"/><Relationship Id="rId25" Type="http://schemas.openxmlformats.org/officeDocument/2006/relationships/hyperlink" Target="https://www.kdocs.cn/office/link?target=https%3A%2F%2Fe.tb.cn%2Fh.8pXM5stKUnWMIHW%3Ftk%3DbsUHThC4Fux&amp;fileId=561624451312" TargetMode="External"/><Relationship Id="rId24" Type="http://schemas.openxmlformats.org/officeDocument/2006/relationships/hyperlink" Target="https://www.kdocs.cn/office/link?target=https%3A%2F%2Fe.tb.cn%2Fh.8qhrm5zle6oJn62%3Ftk%3DCvvuThCXUAk&amp;fileId=561624451312" TargetMode="External"/><Relationship Id="rId23" Type="http://schemas.openxmlformats.org/officeDocument/2006/relationships/hyperlink" Target="https://www.kdocs.cn/office/link?target=https%3A%2F%2Fe.tb.cn%2Fh.hRfi3XmKjLCWpeU%3Ftk%3Dmgfu41rErw6&amp;fileId=561624451312" TargetMode="External"/><Relationship Id="rId22" Type="http://schemas.openxmlformats.org/officeDocument/2006/relationships/hyperlink" Target="https://www.kdocs.cn/office/link?target=https%3A%2F%2Fe.tb.cn%2Fh.8qhpoIFA3PcMCeQ%3Ftk%3DNADxThCYTDv&amp;fileId=561624451312" TargetMode="External"/><Relationship Id="rId21" Type="http://schemas.openxmlformats.org/officeDocument/2006/relationships/hyperlink" Target="https://www.kdocs.cn/office/link?target=https%3A%2F%2Fe.tb.cn%2Fh.8JFIeCw5KV6p7Yn%3Ftk%3DmMKyThC0qua&amp;fileId=561624451312" TargetMode="External"/><Relationship Id="rId206" Type="http://schemas.openxmlformats.org/officeDocument/2006/relationships/hyperlink" Target="https://e.tb.cn/h.8KWIVW1GEawqE4D?tk=caL1ThBJffJ" TargetMode="External"/><Relationship Id="rId205" Type="http://schemas.openxmlformats.org/officeDocument/2006/relationships/hyperlink" Target="https://e.tb.cn/h.8mDNUQiQvbeMBlv?tk=NXXWTeovQSB CZ005" TargetMode="External"/><Relationship Id="rId204" Type="http://schemas.openxmlformats.org/officeDocument/2006/relationships/hyperlink" Target="https://e.tb.cn/h.8P3dQGQ5Pww1aSr?tk=RsIHTeOHEds CZ193" TargetMode="External"/><Relationship Id="rId203" Type="http://schemas.openxmlformats.org/officeDocument/2006/relationships/hyperlink" Target="https://e.tb.cn/h.8PUS941AdhQ9hgD?tk=eV0LTeLVZfg HU591" TargetMode="External"/><Relationship Id="rId202" Type="http://schemas.openxmlformats.org/officeDocument/2006/relationships/hyperlink" Target="https://e.tb.cn/h.8m5GvEeWvHmGzlH?tk=BQfYT3AtJod HU006" TargetMode="External"/><Relationship Id="rId201" Type="http://schemas.openxmlformats.org/officeDocument/2006/relationships/hyperlink" Target="https://e.tb.cn/h.8PfDhuEZgVqAFA1?tk=W6QpTeoIn6f CZ001" TargetMode="External"/><Relationship Id="rId200" Type="http://schemas.openxmlformats.org/officeDocument/2006/relationships/hyperlink" Target="https://e.tb.cn/h.8PfpsjKMVVFLMGJ?tk=VlHvTeoQQgT CZ057" TargetMode="External"/><Relationship Id="rId20" Type="http://schemas.openxmlformats.org/officeDocument/2006/relationships/hyperlink" Target="https://e.tb.cn/h.8qSCdsLEyx4FP1V?tk=ERXqThyTCDA" TargetMode="External"/><Relationship Id="rId2" Type="http://schemas.openxmlformats.org/officeDocument/2006/relationships/hyperlink" Target="https://e.tb.cn/h.8qi6lGdDWpSibjF?tk=R5sRThBs8ga" TargetMode="External"/><Relationship Id="rId199" Type="http://schemas.openxmlformats.org/officeDocument/2006/relationships/hyperlink" Target="https://e.tb.cn/h.8P3oA8LH36SqPvt?tk=pX7hTem5qVM CZ028" TargetMode="External"/><Relationship Id="rId198" Type="http://schemas.openxmlformats.org/officeDocument/2006/relationships/hyperlink" Target="https://e.tb.cn/h.8OTog2r8HwldWSi?tk=baxhTePTVW4 CZ321" TargetMode="External"/><Relationship Id="rId197" Type="http://schemas.openxmlformats.org/officeDocument/2006/relationships/hyperlink" Target="https://e.tb.cn/h.8mHjYrNyfQzGbdY?tk=6GIyTekPzZY HU293" TargetMode="External"/><Relationship Id="rId196" Type="http://schemas.openxmlformats.org/officeDocument/2006/relationships/hyperlink" Target="https://e.tb.cn/h.8msLmIXxWAxzSLy?tk=6kmZTe9IOQh CZ057" TargetMode="External"/><Relationship Id="rId195" Type="http://schemas.openxmlformats.org/officeDocument/2006/relationships/hyperlink" Target="https://e.tb.cn/h.8mrJDiM2HBkcDYs?tk=0eVaTejKcA9 tG-#22&gt;lD" TargetMode="External"/><Relationship Id="rId194" Type="http://schemas.openxmlformats.org/officeDocument/2006/relationships/hyperlink" Target="https://item.taobao.com/item.htm?spm=a1z0d.6639537%2F202410.item.d852075530774.8a897484fWsqnR&amp;id=852075530774&amp;from=cart&amp;skuId=6034723997722&amp;mi_id=0000vo_zFzY0IDzj_dDRJq0nIgiJcE5eg1rulxrkPVuGf6k&amp;upStreamPrice=7700" TargetMode="External"/><Relationship Id="rId193" Type="http://schemas.openxmlformats.org/officeDocument/2006/relationships/hyperlink" Target="https://item.taobao.com/item.htm?spm=a1z0d.6639537%2F202410.item.d698419689896.8a897484jgier9&amp;id=698419689896&amp;adType=ad&amp;from=cart&amp;skuId=5495327587574&amp;mi_id=0000R9dSbXGkrDY6UeOg2dr7sKPF22hIm7CqE7F8LoBlkw0&amp;upStreamPrice=7500" TargetMode="External"/><Relationship Id="rId192" Type="http://schemas.openxmlformats.org/officeDocument/2006/relationships/hyperlink" Target="https://item.taobao.com/item.htm?spm=a1z0d.6639537%2F202410.item.d834089054041.63fc7484Q8ShHh&amp;id=834089054041&amp;adType=orgqzt&amp;from=cart&amp;skuId=6216307435549&amp;mi_id=0000pKEvgRKmVShLfqIw5o4BfpNkTjVPiCVvs0StMX56Poc&amp;upStreamPrice=1660" TargetMode="External"/><Relationship Id="rId191" Type="http://schemas.openxmlformats.org/officeDocument/2006/relationships/hyperlink" Target="https://item.taobao.com/item.htm?spm=a1z0d.6639537%2F202410.item.d894568603040.63fc7484Q8ShHh&amp;id=894568603040&amp;from=cart&amp;skuId=5746699789558&amp;mi_id=0000vb4jRBtyggl2wSTCbDZLR64_swqkqkF_Sg46PNj6MWQ&amp;upStreamPrice=1380" TargetMode="External"/><Relationship Id="rId190" Type="http://schemas.openxmlformats.org/officeDocument/2006/relationships/hyperlink" Target="https://item.taobao.com/item.htm?spm=a1z0d.6639537%2F202410.item.d894568603040.63fc7484Q8ShHh&amp;id=894568603040&amp;from=cart&amp;skuId=6106413528101&amp;mi_id=0000vb4jRBtyggl2wSTCbDZLR64_swqkqkF_Sg46PNj6MWQ&amp;upStreamPrice=1789" TargetMode="External"/><Relationship Id="rId19" Type="http://schemas.openxmlformats.org/officeDocument/2006/relationships/hyperlink" Target="https://www.kdocs.cn/office/link?target=https%3A%2F%2Fe.tb.cn%2Fh.8K2e0j5hNAwBgyl%3Ftk%3DHXDEThC04bC&amp;fileId=561624451312" TargetMode="External"/><Relationship Id="rId189" Type="http://schemas.openxmlformats.org/officeDocument/2006/relationships/hyperlink" Target="https://item.taobao.com/item.htm?spm=a1z0d.6639537%2F202410.item.d1002498687834.63fc7484Q8ShHh&amp;id=1002498687834&amp;from=cart&amp;skuId=5995403657363&amp;mi_id=0000Xs4mBR1lREDBeVW1rbQpCopPcj3SxNUr2Td4AvcdAWY&amp;upStreamPrice=4690" TargetMode="External"/><Relationship Id="rId188" Type="http://schemas.openxmlformats.org/officeDocument/2006/relationships/hyperlink" Target="https://item.taobao.com/item.htm?spm=a1z0d.6639537%2F202410.item.d521175177077.63fc7484Q8ShHh&amp;id=521175177077&amp;from=cart&amp;skuId=4170663050983&amp;mi_id=0000kperuRVk8EzzQRt_NtAfz4YBVbbUar_hhW9EiA6-gak&amp;upStreamPrice=10980" TargetMode="External"/><Relationship Id="rId187" Type="http://schemas.openxmlformats.org/officeDocument/2006/relationships/hyperlink" Target="https://item.taobao.com/item.htm?spm=a1z0d.6639537%2F202410.item.d564661176745.63fc7484Q8ShHh&amp;id=564661176745&amp;from=cart&amp;skuId=3572867281623&amp;mi_id=000021gtVGXb9WuHEahMvGYmdkxdht2obuG89p30Zf3xIH0&amp;upStreamPrice=7990" TargetMode="External"/><Relationship Id="rId186" Type="http://schemas.openxmlformats.org/officeDocument/2006/relationships/hyperlink" Target="https://item.taobao.com/item.htm?spm=a1z0d.6639537%2F202410.item.d1020187433271.63fc7484Q8ShHh&amp;id=1020187433271&amp;from=cart&amp;skuId=6030704773729&amp;mi_id=0000Z0U6nxeVJ7vNkVJu0scGDbwmzEqUq_A2aPev93OddhE&amp;upStreamPrice=7990" TargetMode="External"/><Relationship Id="rId185" Type="http://schemas.openxmlformats.org/officeDocument/2006/relationships/hyperlink" Target="https://item.taobao.com/item.htm?spm=a1z0d.6639537%2F202410.item.d729886770863.63fc7484Q8ShHh&amp;id=729886770863&amp;from=cart&amp;skuId=6078131445605&amp;mi_id=0000gHCXSQq5De0SqESZVo0QsmSZNWmtyJT-Zji0W1KV9RI&amp;upStreamPrice=22003" TargetMode="External"/><Relationship Id="rId184" Type="http://schemas.openxmlformats.org/officeDocument/2006/relationships/hyperlink" Target="https://item.taobao.com/item.htm?spm=a1z0d.6639537%2F202410.item.d987555516195.63fc7484Q8ShHh&amp;id=987555516195&amp;from=cart&amp;skuId=6111482097378&amp;mi_id=0000dj3GYYNu7V5FUqUQJdwrdNRMJF-1vp_7ZDf-iDalYYg&amp;upStreamPrice=4900" TargetMode="External"/><Relationship Id="rId183" Type="http://schemas.openxmlformats.org/officeDocument/2006/relationships/hyperlink" Target="https://item.taobao.com/item.htm?spm=a1z0d.6639537%2F202410.item.d987555516195.63fc7484Q8ShHh&amp;id=987555516195&amp;from=cart&amp;skuId=6275884103398&amp;mi_id=0000dj3GYYNu7V5FUqUQJdwrdNRMJF-1vp_7ZDf-iDalYYg&amp;upStreamPrice=5900" TargetMode="External"/><Relationship Id="rId182" Type="http://schemas.openxmlformats.org/officeDocument/2006/relationships/hyperlink" Target="https://item.taobao.com/item.htm?spm=a1z0d.6639537%2F202410.item.d687328494704.63fc7484Q8ShHh&amp;id=687328494704&amp;from=cart&amp;skuId=5070684810333&amp;mi_id=0000Q7t1gBKtHzVpaovnjdGKkJh5r-elK2Rx0xIeaOdU1og&amp;upStreamPrice=31510" TargetMode="External"/><Relationship Id="rId181" Type="http://schemas.openxmlformats.org/officeDocument/2006/relationships/hyperlink" Target="https://item.taobao.com/item.htm?spm=a1z0d.6639537%2F202410.item.d687328494704.63fc7484Q8ShHh&amp;id=687328494704&amp;from=cart&amp;skuId=5070684810334&amp;mi_id=0000Q7t1gBKtHzVpaovnjdGKkJh5r-elK2Rx0xIeaOdU1og&amp;upStreamPrice=32555" TargetMode="External"/><Relationship Id="rId180" Type="http://schemas.openxmlformats.org/officeDocument/2006/relationships/hyperlink" Target="https://item.taobao.com/item.htm?spm=a1z0d.6639537%2F202410.item.d687328494704.63fc7484Q8ShHh&amp;id=687328494704&amp;from=cart&amp;skuId=5070684810332&amp;mi_id=0000Q7t1gBKtHzVpaovnjdGKkJh5r-elK2Rx0xIeaOdU1og&amp;upStreamPrice=31510" TargetMode="External"/><Relationship Id="rId18" Type="http://schemas.openxmlformats.org/officeDocument/2006/relationships/hyperlink" Target="https://www.kdocs.cn/office/link?target=https%3A%2F%2Fe.tb.cn%2Fh.8K2dyo3FUzsmdE5%3Ftk%3Dy7QFThCaLJH&amp;fileId=561624451312" TargetMode="External"/><Relationship Id="rId179" Type="http://schemas.openxmlformats.org/officeDocument/2006/relationships/hyperlink" Target="https://item.taobao.com/item.htm?spm=a1z0d.6639537%2F202410.item.d842991604716.63fc7484Q8ShHh&amp;id=842991604716&amp;from=cart&amp;skuId=6006368477511&amp;mi_id=0000zRGqcM6N0vQ7J0qVbs7dBHwYLieiXV9PLL94C9QtoQc&amp;upStreamPrice=16900" TargetMode="External"/><Relationship Id="rId178" Type="http://schemas.openxmlformats.org/officeDocument/2006/relationships/hyperlink" Target="https://item.taobao.com/item.htm?spm=a1z0d.6639537%2F202410.item.d610736782290.63fc7484Q8ShHh&amp;id=610736782290&amp;from=cart&amp;skuId=6269950982514&amp;mi_id=00009Ch9foXSQnm4DY6VsMTvx4NWRiArdkCRMK5kf36CUyM&amp;upStreamPrice=18400" TargetMode="External"/><Relationship Id="rId177" Type="http://schemas.openxmlformats.org/officeDocument/2006/relationships/hyperlink" Target="https://item.taobao.com/item.htm?spm=a1z0d.6639537%2F202410.item.d769532450892.63fc7484Q8ShHh&amp;id=769532450892&amp;from=cart&amp;skuId=5448673155214&amp;mi_id=0000N6-ppVxffTbpJOMA0zpE2J0zO4395dehrz7_XABJr9E&amp;upStreamPrice=20000" TargetMode="External"/><Relationship Id="rId176" Type="http://schemas.openxmlformats.org/officeDocument/2006/relationships/hyperlink" Target="https://item.taobao.com/item.htm?spm=a1z0d.6639537%2F202410.item.d668725540911.7df77484Oucuzv&amp;id=668725540911&amp;adType=orgqzt&amp;from=cart&amp;skuId=5244657484593&amp;mi_id=0000eU9MADGJHSH449BeGMrrXUMcOXXK_XAP69FzTHI1JKM&amp;upStreamPrice=95000" TargetMode="External"/><Relationship Id="rId175" Type="http://schemas.openxmlformats.org/officeDocument/2006/relationships/hyperlink" Target="https://item.taobao.com/item.htm?spm=a1z0d.6639537%2F202410.item.d698419689896.7df77484Oucuzv&amp;id=698419689896&amp;adType=ad&amp;from=cart&amp;skuId=5112882118234&amp;mi_id=0000R9dSbXGkrDY6UeOg2dr7sMXy-NsUIF6Txu_3JcsoEfg&amp;upStreamPrice=12500" TargetMode="External"/><Relationship Id="rId174" Type="http://schemas.openxmlformats.org/officeDocument/2006/relationships/hyperlink" Target="https://item.taobao.com/item.htm?spm=a1z0d.6639537%2F202410.item.d932589955284.7df77484lWLyvI&amp;id=932589955284&amp;from=cart&amp;skuId=5988854835406&amp;mi_id=0000oQMR2oBdIJzWpxgFZPk0leXSQ__7GqyMpgt119m4QYw&amp;upStreamPrice=6500" TargetMode="External"/><Relationship Id="rId173" Type="http://schemas.openxmlformats.org/officeDocument/2006/relationships/hyperlink" Target="https://item.taobao.com/item.htm?spm=a1z0d.6639537%2F202410.item.d739676157737.7df77484tt1ihP&amp;id=739676157737&amp;adType=orgqzt&amp;from=cart&amp;skuId=6171765887604&amp;mi_id=0000-ruZyT3_weVI_zk1u2UrLjfkjota0Ig5IzCcq_mLneY&amp;upStreamPrice=7575" TargetMode="External"/><Relationship Id="rId172" Type="http://schemas.openxmlformats.org/officeDocument/2006/relationships/hyperlink" Target="https://item.taobao.com/item.htm?spm=a1z0d.6639537%2F202410.item.d742197859130.7df77484tt1ihP&amp;id=742197859130&amp;from=cart&amp;skuId=5116208788201&amp;mi_id=0000NiLaAqsifk-UX_W5Qm-HpvPpZrCiPGpHeav26eBsHpc&amp;upStreamPrice=4840" TargetMode="External"/><Relationship Id="rId171" Type="http://schemas.openxmlformats.org/officeDocument/2006/relationships/hyperlink" Target="https://item.taobao.com/item.htm?spm=a1z0d.6639537%2F202410.item.d24319084870.7df77484tt1ihP&amp;id=24319084870&amp;adType=ad&amp;from=cart&amp;skuId=3901768275031&amp;mi_id=0000fNV5JWgTZBNLUy5SnQ-SnEX-2HTTXJX1wucGOmRWaYY&amp;upStreamPrice=15682" TargetMode="External"/><Relationship Id="rId170" Type="http://schemas.openxmlformats.org/officeDocument/2006/relationships/hyperlink" Target="https://item.taobao.com/item.htm?spm=a1z0d.6639537%2F202410.item.d805145415438.7df77484tt1ihP&amp;id=805145415438&amp;from=cart&amp;skuId=6017296925743&amp;mi_id=0000VjimYBwiSazGDGBT1PTUQC3MVjMW4KraZX_KxJEQmWI&amp;upStreamPrice=3350" TargetMode="External"/><Relationship Id="rId17" Type="http://schemas.openxmlformats.org/officeDocument/2006/relationships/hyperlink" Target="https://www.kdocs.cn/office/link?target=https%3A%2F%2Fe.tb.cn%2Fh.8pXSUYilA5HGq57%3Ftk%3Dv1eCThxBCa6&amp;fileId=561624451312" TargetMode="External"/><Relationship Id="rId169" Type="http://schemas.openxmlformats.org/officeDocument/2006/relationships/hyperlink" Target="https://detail.tmall.com/item.htm?from=cart&amp;id=768987295378&amp;skuId=5276520381735&amp;spm=a1z0d.6639537%2F202410.item.d768987295378.32ba7484uuauPv&amp;upStreamPrice=98880" TargetMode="External"/><Relationship Id="rId168" Type="http://schemas.openxmlformats.org/officeDocument/2006/relationships/hyperlink" Target="https://e.tb.cn/h.8qi21yQKE5RF6WC?tk=fcC7ThBOlqZ MF287" TargetMode="External"/><Relationship Id="rId167" Type="http://schemas.openxmlformats.org/officeDocument/2006/relationships/hyperlink" Target="https://e.tb.cn/h.8JEAWs38RomYR1d?tk=PI1OThB7paM CZ028" TargetMode="External"/><Relationship Id="rId166" Type="http://schemas.openxmlformats.org/officeDocument/2006/relationships/hyperlink" Target="https://e.tb.cn/h.8KWSi05wp7Ku4OP?tk=F7x5ThB5jz1 CZ007" TargetMode="External"/><Relationship Id="rId165" Type="http://schemas.openxmlformats.org/officeDocument/2006/relationships/hyperlink" Target="https://e.tb.cn/h.8KWexI45a2Sn9Bw?tk=bM9pThB2m4h MF287" TargetMode="External"/><Relationship Id="rId164" Type="http://schemas.openxmlformats.org/officeDocument/2006/relationships/hyperlink" Target="https://e.tb.cn/h.8JErLxmsKA3srke?tk=AdGMThBYB5q HU591" TargetMode="External"/><Relationship Id="rId163" Type="http://schemas.openxmlformats.org/officeDocument/2006/relationships/hyperlink" Target="https://e.tb.cn/h.8JENkzGyPQuQ89v?tk=65diThyxEzU tG-#22&gt;lD" TargetMode="External"/><Relationship Id="rId162" Type="http://schemas.openxmlformats.org/officeDocument/2006/relationships/hyperlink" Target="https://e.tb.cn/h.8JENkzGyPQuQ89v?tk=65diThyxEzU tG-#22&gt;lD &#12300;" TargetMode="External"/><Relationship Id="rId161" Type="http://schemas.openxmlformats.org/officeDocument/2006/relationships/hyperlink" Target="https://e.tb.cn/h.8q7hsx6E9bNbc7I?tk=V8ZwThyGhmJ HU293" TargetMode="External"/><Relationship Id="rId160" Type="http://schemas.openxmlformats.org/officeDocument/2006/relationships/hyperlink" Target="https://e.tb.cn/h.8KdvPEaKyGIpKeq?tk=4cDoThyrL5p CZ028" TargetMode="External"/><Relationship Id="rId16" Type="http://schemas.openxmlformats.org/officeDocument/2006/relationships/hyperlink" Target="https://www.kdocs.cn/office/link?target=https%3A%2F%2Fe.tb.cn%2Fh.8pXhs3ktcZf8gtM%3Ftk%3Da9DCThxBCSu&amp;fileId=561624451312" TargetMode="External"/><Relationship Id="rId159" Type="http://schemas.openxmlformats.org/officeDocument/2006/relationships/hyperlink" Target="https://e.tb.cn/h.8JEcGcj8wYdoehk?tk=R0mmThy9kpK HU287" TargetMode="External"/><Relationship Id="rId158" Type="http://schemas.openxmlformats.org/officeDocument/2006/relationships/hyperlink" Target="https://e.tb.cn/h.8p2qFBc5APhguZc?tk=7UPBThy7SC6 HU591" TargetMode="External"/><Relationship Id="rId157" Type="http://schemas.openxmlformats.org/officeDocument/2006/relationships/hyperlink" Target="https://e.tb.cn/h.8qSDf15XHaTPMV9?tk=0F6vThy6XRk HU293" TargetMode="External"/><Relationship Id="rId156" Type="http://schemas.openxmlformats.org/officeDocument/2006/relationships/hyperlink" Target="https://e.tb.cn/h.8K2Mzdo1SVnvfHB?tk=hJSTThCkYvx" TargetMode="External"/><Relationship Id="rId155" Type="http://schemas.openxmlformats.org/officeDocument/2006/relationships/hyperlink" Target="https://e.tb.cn/h.8KdpxDE8U9bjeJV?tk=D4zMThyPPDF" TargetMode="External"/><Relationship Id="rId154" Type="http://schemas.openxmlformats.org/officeDocument/2006/relationships/hyperlink" Target="https://e.tb.cn/h.8q7SyQl1OLOtn0C?tk=73uGThyuWqM" TargetMode="External"/><Relationship Id="rId153" Type="http://schemas.openxmlformats.org/officeDocument/2006/relationships/hyperlink" Target="https://item.taobao.com/item.htm?abbucket=17&amp;id=859262426187&amp;loginBonus=1&amp;mi_id=0000KXx8vUMukfQvNU6Ajz-XKtFDQrcZZ2zTXwfIiFk6CtI&amp;ns=1&amp;priceTId=2147842e17890039408876314e10a1&amp;skuId=5674621065777&amp;spm=a21n57.sem.item.166.7e023903nymAh4&amp;utparam=%7B%22aplus_abtest%22%3A%225e51d756b966d9254f27a144711cc96d%22%7D&amp;xxc=taobaoSearch" TargetMode="External"/><Relationship Id="rId152" Type="http://schemas.openxmlformats.org/officeDocument/2006/relationships/hyperlink" Target="https://item.taobao.com/item.htm?from=cart&amp;id=719567713323&amp;mi_id=0000wLKJdV6L6IEB_peYXF32VTfygOHY55RYJPqEC0VqMnk&amp;skuId=5018224553472&amp;spm=a1z0d.6639537%2F202410.item.d719567713323.5fc47484EQA6XK&amp;upStreamPrice=3500" TargetMode="External"/><Relationship Id="rId151" Type="http://schemas.openxmlformats.org/officeDocument/2006/relationships/hyperlink" Target="https://e.tb.cn/h.8JFXlulTFLH7CDd?tk=1TP3Thx9cLb" TargetMode="External"/><Relationship Id="rId150" Type="http://schemas.openxmlformats.org/officeDocument/2006/relationships/hyperlink" Target="https://e.tb.cn/h.8KXrUd4ecpxyVoS?tk=EQgrThxOM7B" TargetMode="External"/><Relationship Id="rId15" Type="http://schemas.openxmlformats.org/officeDocument/2006/relationships/hyperlink" Target="https://www.kdocs.cn/office/link?target=https%3A%2F%2Fe.tb.cn%2Fh.8qhlN8Xq8uJzm7U%3Ftk%3DzpbuThxBgvG&amp;fileId=561624451312" TargetMode="External"/><Relationship Id="rId149" Type="http://schemas.openxmlformats.org/officeDocument/2006/relationships/hyperlink" Target="https://e.tb.cn/h.8p2ZLnRT9TZ9ieN?tk=6wn5ThCq8kS" TargetMode="External"/><Relationship Id="rId148" Type="http://schemas.openxmlformats.org/officeDocument/2006/relationships/hyperlink" Target="https://chaoshi.detail.tmall.com/item.htm?abbucket=13&amp;id=967449807545&amp;mi_id=0000yr6RyMznHrKVF0BtE1DX5BeqkVK-5AVLpT7kniKsauY&amp;ns=1&amp;priceTId=2147878917898712635176785e0ff7&amp;skuId=6082148879822&amp;spm=a21n57.imgsearch.item.2&amp;utparam=%7B%22aplus_abtest%22%3A%225c0a2256528743ca959c8738119bded2%22%7D&amp;xxc=taobaoSearch" TargetMode="External"/><Relationship Id="rId147" Type="http://schemas.openxmlformats.org/officeDocument/2006/relationships/hyperlink" Target="https://item.taobao.com/item.htm?spm=a1z0d.6639537/202410.item.d985109478239.4a037484AStaQw&amp;id=985109478239&amp;from=cart&amp;skuId=6114173755135&amp;mi_id=0000cJZ_cHofFPC_ncN4r67qMn1HTTlqeaKf6WxhBA8gPQ0&amp;upStreamPrice=890" TargetMode="External"/><Relationship Id="rId146" Type="http://schemas.openxmlformats.org/officeDocument/2006/relationships/hyperlink" Target="https://detail.tmall.com/item.htm?id=605994070633&amp;last_time=1777296661&amp;mi_id=0000V5Slsd6UlLzkFUxsIaxJPuODsbT74OmLSAzsfxFSWIE&amp;scm=1007.13982.82927.0&amp;skuId=4414245658127&amp;spm=tbpc.mytb_footmark.item.goods&amp;upStreamPrice=570" TargetMode="External"/><Relationship Id="rId145" Type="http://schemas.openxmlformats.org/officeDocument/2006/relationships/hyperlink" Target="https://detail.tmall.com/item.htm?id=938965387296&amp;ali_refid=a3_430673_1006:1109818073:H:EX3vYiDXZY3e3CnFSiQ7fQwwEV1DOmvj:4244d221e546337d6f06c1bb2eaeb602&amp;ali_trackid=318_4244d221e546337d6f06c1bb2eaeb602&amp;spm=a21n57.sem.item.1&amp;xxc=ad_ztc&amp;loginBonus=1&amp;utpara" TargetMode="External"/><Relationship Id="rId144" Type="http://schemas.openxmlformats.org/officeDocument/2006/relationships/hyperlink" Target="https://e.tb.cn/h.8KXKAWVRQ2L0bHX?tk=X1AXThxP47R" TargetMode="External"/><Relationship Id="rId143" Type="http://schemas.openxmlformats.org/officeDocument/2006/relationships/hyperlink" Target="https://detail.tmall.com/item.htm?id=789849573049&amp;mi_id=00009TDlyEAxys-Bd5O1GFdWh5G6y_gJCVS2Gg2cVVmRxf8&amp;skuId=5388420684994&amp;spm=a21xtw.29178619.0.0&amp;xxc=shop" TargetMode="External"/><Relationship Id="rId142" Type="http://schemas.openxmlformats.org/officeDocument/2006/relationships/hyperlink" Target="https://pages-g.m.taobao.com/wow/z/app/detail-next/item/index?id=913822995778&amp;from=cart&amp;spm=a21202.12579950.item.0&amp;x-ssr=true" TargetMode="External"/><Relationship Id="rId141" Type="http://schemas.openxmlformats.org/officeDocument/2006/relationships/hyperlink" Target="https://pages-fast.m.taobao.com/wow/z/app/ltao-fe/tbms-limited-grad/externalDetail?x-ssr=true&amp;x-preload=true&amp;disableNav=YES&amp;disableProgress=true&amp;status_bar_transparent=true&amp;forceThemis=true&amp;skeleton=true&amp;force_ssr=true&amp;itemIds=749219461718&amp;src=msdetail&amp;shareFrom=xsmsDetail" TargetMode="External"/><Relationship Id="rId140" Type="http://schemas.openxmlformats.org/officeDocument/2006/relationships/hyperlink" Target="https://pages-fast.m.taobao.com/wow/z/app/ltao-fe/xsms-ssr-yyds/external?x-ssr=true&amp;disableProgress=true&amp;x-preload=true&amp;disableNav=YES&amp;asac=2A241230082ZOWK433A270&amp;x-sec=wua&amp;forceThemis=true&amp;status_bar_transparent=true&amp;spmb=mssharereturntb&amp;src=msdetail&amp;feedsCeiling=true&amp;itemIds=704261310502&amp;shareFrom=xsmsDetail&amp;price=13.16&amp;sourceType=item&amp;sourceType=item&amp;suid=5382edb2-e940-4996-af7d-73188f17f1d2&amp;shareUniqueId=37247584199&amp;ut_sk=1.aG3ZI4MGPekDAELbqhGMas48_21646297_1789033153930.TaoPassword-QQ.1&amp;un=45280cb7a6aab8e8b77c34ba56368eac&amp;share_crt_v=1&amp;un_site=0&amp;spm=a2159r.13376460.0.0&amp;sp_tk=VHR4M1RTbk1CaFU%3D&amp;cpp=1&amp;shareurl=true&amp;short_name=h.8psCC6ox1bILHGL&amp;tk=Ttx3TSnMBhU&amp;app=chrome" TargetMode="External"/><Relationship Id="rId14" Type="http://schemas.openxmlformats.org/officeDocument/2006/relationships/hyperlink" Target="https://www.kdocs.cn/office/link?target=https%3A%2F%2Fe.tb.cn%2Fh.8K2YuGGDf5mL7Rg%3Ftk%3DpcpBThxDAUq&amp;fileId=561624451312" TargetMode="External"/><Relationship Id="rId139" Type="http://schemas.openxmlformats.org/officeDocument/2006/relationships/hyperlink" Target="https://pages-g.m.taobao.com/wow/z/app/detail-next/item/index?x-ssr=true&amp;id=952482169291&amp;ut_sk=1.YIYoMgs4RtMDAAXLuyYJgFEI_21646297_1789006657143.TaoPassword-WeiXin.blacklight&amp;un=eb22be6e38af3e724c6e4bed9157ce66&amp;share_crt_v=1&amp;un_site=0&amp;spm=a2159r.13376460.0.0&amp;sp_tk=YVhnSVRTZ2l5Mnc%3D&amp;cpp=1&amp;shareurl=true&amp;short_name=h.8r3yBDr&amp;bxsign=scd87dGAIKQCf_UxHNciMOPLX9sVmERuA6JUTQZEDny4JJcABd-L6MXYq0cxWIVMv3IoO9okNo2pxeeYk8CZzZhBXkafw1ePH6Uj_3iN078wgBJbmHSLi15q3pSJTGKcfgJ&amp;tk=aXgITSgiy2w&amp;app=apple_web_kit" TargetMode="External"/><Relationship Id="rId138" Type="http://schemas.openxmlformats.org/officeDocument/2006/relationships/hyperlink" Target="https://e.tb.cn/h.8qJflu0mGslcB2i?tk=vFUOTSgN6xh" TargetMode="External"/><Relationship Id="rId137" Type="http://schemas.openxmlformats.org/officeDocument/2006/relationships/hyperlink" Target="https://e.tb.cn/h.8r3NQCFERz4u8YL?tk=9rpuTSgN6wr" TargetMode="External"/><Relationship Id="rId136" Type="http://schemas.openxmlformats.org/officeDocument/2006/relationships/hyperlink" Target="https://pages-g.m.taobao.com/wow/z/app/detail-next/item/index?id=1029438455386&amp;ut_sk=1.YIYoMgs4RtMDAAXLuyYJgFEI_21646297_1789006657143.GoodsTitleURL.1&amp;un=eb22be6e38af3e724c6e4bed9157ce66&amp;share_crt_v=1&amp;un_site=0&amp;spm=a2159r.13376460.0.0&amp;wxsign=tbw4OQWmJkyxz5PldlQCx1qpeCAJDm2pvtlz6JfwCRrvRSWuSNs7qBJrh15LUIyPL-dV22Ou5UrJO7FsAzcNeDQGyTDvNi3PCpN38O2wTJ4jUeNOblPHc3Y55baywGYpaWW&amp;tbSocialPopKey=shareItem&amp;sp_tk=N094aFRTZ042djI%3D&amp;cpp=1&amp;shareurl=true&amp;short_name=h.8r3yB9NDHkXvrE5&amp;bxsign=scdSj8r3U0LD6fLE92KHTjsu1d3aJBL2lTHBAYOl6ocyTeBFA8zY2xxvZwFSIAva78YMykeHkyq_-otbrC_HdcxOi7nrNEAarmFRpVN42ds-X7afj0zoTwKmcysjEM84Ua7&amp;tk=7OxhTSgN6v2&amp;app=apple_web_kit&amp;x-ssr=true" TargetMode="External"/><Relationship Id="rId135" Type="http://schemas.openxmlformats.org/officeDocument/2006/relationships/hyperlink" Target="https://pages-g.m.taobao.com/wow/z/app/detail-next/item/index?id=771406098086&amp;ut_sk=1.YIYoMgs4RtMDAAXLuyYJgFEI_21646297_1789006657143.GoodsTitleURL.1&amp;un=eb22be6e38af3e724c6e4bed9157ce66&amp;share_crt_v=1&amp;un_site=0&amp;spm=a2159r.13376460.0.0&amp;wxsign=tbw7wx7GukpXcY6h-ONLA-QiSq4NpTjWFnSHOvQtrrjhjM0wUO3dP1h8iUPG-rtwZj7Viey-VOM70HoUM4blM35fvbCWtGODiV3khq06nvXEO0O1cuQXU9NGMyoq_apkx_1&amp;tbSocialPopKey=shareItem&amp;sp_tk=WUhqZ1RTNWpZeU4%3D&amp;cpp=1&amp;shareurl=true&amp;short_name=h.8K9EA51bcaYcFOW&amp;bxsign=scdRNFuJXkbaheHmh8F67_9-FstBpYpcttby3BgbgQwP5iT5utMF3wzCSxNPuAV_SMiSCSaEPg3MLTj7Gb1lkigaZ_tK7a8ZqNiXFFK_ihQBpIxCkibTtZ8k1R1AfvO339Z&amp;tk=YHjgTS5jYyN&amp;app=apple_web_kit&amp;x-ssr=true" TargetMode="External"/><Relationship Id="rId134" Type="http://schemas.openxmlformats.org/officeDocument/2006/relationships/hyperlink" Target="https://pages-g.m.taobao.com/wow/z/app/detail-next/item/index?id=735246883667&amp;ut_sk=1.YIYoMgs4RtMDAAXLuyYJgFEI_21646297_1789006657143.GoodsTitleURL.1&amp;un=eb22be6e38af3e724c6e4bed9157ce66&amp;share_crt_v=1&amp;un_site=0&amp;spm=a2159r.13376460.0.0&amp;wxsign=tbwZ1JPcmTfvOm9F2x8rHlEbc3cbDfZzEnsQC28SjQwB7DRSM9u2Qvg5wGNKr2wq6pRDEifio4BfdV4L0W5tnXAHObopjjzreUz8FCUR2z58RWmRHfR3IMdHRZAly_0iWSC&amp;tbSocialPopKey=shareItem&amp;sp_tk=eFMxalRTNXMzNVA%3D&amp;cpp=1&amp;shareurl=true&amp;short_name=h.8K9EA48SoceOoD0&amp;bxsign=scdBozcfqkQUWGNHhFrUfd91Z-HGMx0nWOByC6oOEXwAOJaOFtz-tsT7Cnui6HLGcmUdKS6piYiIBiueLV9VnbL9qa2Ylnqt29rM87tz9Q6zENb98WuaHMdAPazzlRbeRCF&amp;tk=xS1jTS5s35P&amp;app=apple_web_kit&amp;x-ssr=true" TargetMode="External"/><Relationship Id="rId133" Type="http://schemas.openxmlformats.org/officeDocument/2006/relationships/hyperlink" Target="https://pages-g.m.taobao.com/wow/z/app/detail-next/item/index?id=706338145132&amp;ut_sk=1.YIYoMgs4RtMDAAXLuyYJgFEI_21646297_1789006657143.GoodsTitleURL.1&amp;un=eb22be6e38af3e724c6e4bed9157ce66&amp;share_crt_v=1&amp;un_site=0&amp;spm=a2159r.13376460.0.0&amp;wxsign=tbw8UfqVec2xeKHFYwEwhiy7F74iPb77H8vp-PgbdRjQyTGWRpswqyxJCI6JWAEQtACib5IPPdsYDyP0HyyxD0ihBq8XTudsarIm0dG-zdoW3MXQplwZow8jsoiQYY2_TJq&amp;tbSocialPopKey=shareItem&amp;sp_tk=ZHpET1RTNURnYUs%3D&amp;cpp=1&amp;shareurl=true&amp;short_name=h.8r3yBhOH9j4mxkg&amp;bxsign=scdfEQE0d5dPFilM4RfHmSQuLSJVN1rEjxFztEm1T_5K-WIdj29EpYi4WdtxCvNJEGua_4XBMbGochogmB9t_6lOYhrjswCbhqBKubvvlQdtPyJf7mQ8h9c65J0xa1wXjOW&amp;tk=dzDOTS5DgaK&amp;app=apple_web_kit&amp;x-ssr=true" TargetMode="External"/><Relationship Id="rId132" Type="http://schemas.openxmlformats.org/officeDocument/2006/relationships/hyperlink" Target="https://e.tb.cn/h.8qJflw6Hy5qZIxz?tk=LkaDTS5DgdR" TargetMode="External"/><Relationship Id="rId131" Type="http://schemas.openxmlformats.org/officeDocument/2006/relationships/hyperlink" Target="https://pages-g.m.taobao.com/wow/z/app/detail-next/item/index?umpChannel=bybtqdyh&amp;u_channel=bybtqdyh&amp;id=942539993211&amp;maskChannel=bybtrs&amp;ut_sk=1.YIYoMgs4RtMDAAXLuyYJgFEI_21646297_1789006657143.GoodsTitleURL.1&amp;un=eb22be6e38af3e724c6e4bed9157ce66&amp;share_crt_v=1&amp;un_site=0&amp;spm=a2159r.13376460.0.0&amp;wxsign=tbw6V7_cpQxwPlhBRAk2aKaDTRV6KTpEkzDj4MBwxkWbmg7O0NyrFg5aUmvSLo6UGC2NJKz4aLnmd3zDgZmePacC5BLXZv7gu8uCoWd8Nzcd99aO9FippSftGz6YTLmlS6A&amp;tbSocialPopKey=shareItem&amp;sp_tk=bThrYlRTNWZhOVM%3D&amp;cpp=1&amp;shareurl=true&amp;short_name=h.8r3NQLehWp6GJYI&amp;bxsign=scdOxicwT14LSTz8CSmGBP-0Tg_G53ssNwEF8qn1MkV-1viW-5cLZz-TVJQcnAznXbecnZs-BGiad1ZrgzoDkBNu7O_U696LL2ecti5SGNABCOixsOhro49a0ZAE-OY6N0h&amp;tk=m8kbTS5fa9S&amp;app=apple_web_kit&amp;x-ssr=true" TargetMode="External"/><Relationship Id="rId130" Type="http://schemas.openxmlformats.org/officeDocument/2006/relationships/hyperlink" Target="https://e.tb.cn/h.8r3yBsdIGdQiSNA?tk=ZrfcTSgijx2" TargetMode="External"/><Relationship Id="rId13" Type="http://schemas.openxmlformats.org/officeDocument/2006/relationships/hyperlink" Target="https://www.kdocs.cn/office/link?target=https%3A%2F%2Fe.tb.cn%2Fh.8KXz5IactVLecBU%3Ftk%3DvXO6ThxFzpM&amp;fileId=561624451312" TargetMode="External"/><Relationship Id="rId129" Type="http://schemas.openxmlformats.org/officeDocument/2006/relationships/hyperlink" Target="https://pages-g.m.taobao.com/wow/z/app/detail-next/item/index?x-ssr=true&amp;id=1008652140197&amp;ut_sk=1.YIYoMgs4RtMDAAXLuyYJgFEI_21646297_1789001385344.TaoPassword-WeiXin.blacklight&amp;un=eb22be6e38af3e724c6e4bed9157ce66&amp;share_crt_v=1&amp;un_site=0&amp;spm=a2159r.13376460.0.0&amp;sp_tk=cEVmclRTVmtZako%3D&amp;cpp=1&amp;shareurl=true&amp;short_name=h.8rcRFRd&amp;bxsign=scdBkIoqCFT2r2UGjLRWP0l8gYGq6HVz-2kvS00u-j8xbvjey2EBhS-RXkAOgzNsyJ-1hNgKI0IOIntlbNKNAiKebdW4gb6r4iGZ_tt-5w6zfct6ZgGLomx0FLxXfd5yDC5&amp;tk=pEfrTSVkYjJ&amp;app=apple_web_kit" TargetMode="External"/><Relationship Id="rId128" Type="http://schemas.openxmlformats.org/officeDocument/2006/relationships/hyperlink" Target="https://e.tb.cn/h.8r3N9WsHVKQk8XD?tk=Py6gTST2JDS" TargetMode="External"/><Relationship Id="rId127" Type="http://schemas.openxmlformats.org/officeDocument/2006/relationships/hyperlink" Target="https://pages-g.m.taobao.com/wow/z/app/detail-next/item/index?x-ssr=true&amp;id=866524005476&amp;ut_sk=1.YIYoMgs4RtMDAAXLuyYJgFEI_21646297_1788970618093.TaoPassword-WeiXin.blacklight&amp;un=eb22be6e38af3e724c6e4bed9157ce66&amp;share_crt_v=1&amp;un_site=0&amp;spm=a2159r.13376460.0.0&amp;sp_tk=MFNFeFRTYXZzV3Y%3D&amp;cpp=1&amp;shareurl=true&amp;short_name=h.8KVKxme&amp;bxsign=scd5J9v6O5xQAXUSTDSSy_pZgfzsF-mIXzgLIS30DpkdnEWiB6gGQSdCmw1VycUWniy8vxWjGDhgBeXZZdDgbnOpxKxUAKynD-NIwkq3xnOGw56GPNEJ2rHhMpn4o3zf822&amp;tk=0SExTSavsWv&amp;app=apple_web_kit" TargetMode="External"/><Relationship Id="rId126" Type="http://schemas.openxmlformats.org/officeDocument/2006/relationships/hyperlink" Target="https://pages-g.m.taobao.com/wow/z/app/detail-next/item/index?id=1024675523770&amp;price=119.9&amp;sourceType=item&amp;sourceType=item&amp;suid=c066e5be-e1cc-4c40-8b9d-73095805e60d&amp;shareUniqueId=37247389455&amp;ut_sk=1.aLxpKi5jLkoDAOSxqqRtotP9_21646297_1789033120732.Copy.1&amp;un=08a2ed08ded972da763737b204abd4e3&amp;share_crt_v=1&amp;un_site=0&amp;spm=a2159r.13376460.0.0&amp;wxsign=tbw8UUxeJhqObESyhAaa4C_-iXZUxOj55v0q4E_NisDG1roP_qZ7Bpj-hG2UKvWQijvv8GsJVzzB08ele0FkQBEGPdi5ryv-PYV1fazf2T4pib0U6-ErMu9b6s_bQqiJoIClibrqu5CKy4R3ZNlwIutmA&amp;tbSocialPopKey=shareItem&amp;sp_tk=NFA3WVRTbmlCaGk%3D&amp;cpp=1&amp;shareurl=true&amp;short_name=h.8qAfgpXIN5MtTSk&amp;bxsign=scdIX6IOav9oyvdb5X-qUtuOzdhZesNS064e0NP3XP-iiknK8orBsWh8mz9owhrr4piWjDXoFOihG0CxaiamODHB-wJk_Oc5LT_snRWMc4urpAPS5hH2BoX52YJJEdatflPKk74BpYYt4Q23tZobXutaA&amp;tk=4P7YTSniBhi&amp;app=chrome&amp;x-ssr=true" TargetMode="External"/><Relationship Id="rId125" Type="http://schemas.openxmlformats.org/officeDocument/2006/relationships/hyperlink" Target="https://pages-g.m.taobao.com/wow/z/app/detail-next/item/index?x-ssr=true&amp;id=720932011163&amp;ut_sk=1.YIYoMgs4RtMDAAXLuyYJgFEI_21646297_1788970618093.TaoPassword-WeiXin.blacklight&amp;un=eb22be6e38af3e724c6e4bed9157ce66&amp;share_crt_v=1&amp;un_site=0&amp;spm=a2159r.13376460.0.0&amp;sp_tk=dHFmdVRTYXp0MEY%3D&amp;cpp=1&amp;shareurl=true&amp;short_name=h.8JCfK8w&amp;bxsign=scda04n3a2gVEKNr0h2aLD6Gqr_I2_x90dWMINmvCLeJbkPnStdu2KT4iM7wX_3t9GT5x3kSHPwQzvuoGX4-vsWYcswwiFWZrMDjWmymSFLyCu6bYv-Wb0t8pPoZbGR1qOA&amp;tk=tqfuTSazt0F&amp;app=apple_web_kit" TargetMode="External"/><Relationship Id="rId124" Type="http://schemas.openxmlformats.org/officeDocument/2006/relationships/hyperlink" Target="https://pages-g.m.taobao.com/wow/z/app/detail-next/item/index?id=1047811008316&amp;ut_sk=1.YIYoMgs4RtMDAAXLuyYJgFEI_21646297_1788970618093.GoodsTitleURL.1&amp;un=eb22be6e38af3e724c6e4bed9157ce66&amp;share_crt_v=1&amp;un_site=0&amp;spm=a2159r.13376460.0.0&amp;wxsign=tbw2OtFkzCfF1gQfZfBKuN1Arr7afQZZcFK0ziuhlskRsbXrBB_Zt_-I9AB2CZCbA_KynZIVwovpLZ53RmW7u4VuVpkj13zO_2YiU7l7Pn8fJsgc6FMeOq7NaYc5ZYJk4De&amp;tbSocialPopKey=shareItem&amp;sp_tk=eDc2WlRTWnVUT0o%3D&amp;cpp=1&amp;shareurl=true&amp;short_name=h.8qjWkvNAbdMrFG9&amp;bxsign=scdYLlAeyOBznMFHAB691jxxp6e1_lrdmaK246ngAHEY-EWY58JP2e8q8qw4C56LiymwsmdO17jbT4GVezZNknW9mPrLlqKCnQIFHZ5yWmOVn29YolFW4MeKvhN_CFtNWnZ&amp;tk=x76ZTSZuTOJ&amp;app=apple_web_kit&amp;x-ssr=true" TargetMode="External"/><Relationship Id="rId123" Type="http://schemas.openxmlformats.org/officeDocument/2006/relationships/hyperlink" Target="https://pages-g.m.taobao.com/wow/z/app/detail-next/item/index?id=746708853416&amp;ut_sk=1.YIYoMgs4RtMDAAXLuyYJgFEI_21646297_1788970618093.GoodsTitleURL.1&amp;un=eb22be6e38af3e724c6e4bed9157ce66&amp;share_crt_v=1&amp;un_site=0&amp;spm=a2159r.13376460.0.0&amp;wxsign=tbw0NwJu9JiMy-vTC0g1i-ufvSz87riNPJ-pdbmcvG1oIOG0nbx4lW9jqeAHOzRVfukMkWnwFvbUBIVihG3C-dlb7DTULsuqYZmLlRfwev5tImFeiGyL7b1vl318XxHKCxl&amp;tbSocialPopKey=shareItem&amp;sp_tk=WUdyOFRTWk1LczI%3D&amp;cpp=1&amp;shareurl=true&amp;short_name=h.8pVkp931yzmOQOH&amp;bxsign=scd_sIULjvHhd91qFDRJcQgB_GOMN3FTG1ehDqPwj3PW6Nez7UL-uXrohQtuOdOna3Drzgc0YihNc-87qbdP_lGzQX3UfFBLjwhy5Jjdp6f6uPHvScmcM7LJEZ-U09c29HA&amp;tk=YGr8TSZMKs2&amp;app=apple_web_kit&amp;x-ssr=true" TargetMode="External"/><Relationship Id="rId122" Type="http://schemas.openxmlformats.org/officeDocument/2006/relationships/hyperlink" Target="https://pages-g.m.taobao.com/wow/z/app/detail-next/item/index?id=738436991898&amp;ut_sk=1.YIYoMgs4RtMDAAXLuyYJgFEI_21646297_1788970618093.GoodsTitleURL.1&amp;un=eb22be6e38af3e724c6e4bed9157ce66&amp;share_crt_v=1&amp;un_site=0&amp;spm=a2159r.13376460.0.0&amp;wxsign=tbwccetBKt_KXDpp0j0EtbztRaujukA2IST1zVhV2AXfeZP0Az6YULRElvCpOMB3VBoRb8BzELbYVWXe9e-rFYjUwdZRV-w5_RATxSuZ3-_dgd4WIBAu0zwjnSlTGjX1nZt&amp;tbSocialPopKey=shareItem&amp;sp_tk=Y01GeVRTYXp0YVk%3D&amp;cpp=1&amp;shareurl=true&amp;short_name=h.8pVkpRbveTuVIZ1&amp;bxsign=scdJAWgx84d8pCduLDOuSrxsqrQb4h-GIvrPtr3yphHLuE71EIIdmLVdhozLIB2wZ-QnHvtkAGlIqtjqF0ty2tbE5anM985XCnCLfZDb3sDXVX4pznCteLGP2rkD25YJgU6&amp;tk=cMFyTSaztaY&amp;app=apple_web_kit&amp;x-ssr=true" TargetMode="External"/><Relationship Id="rId121" Type="http://schemas.openxmlformats.org/officeDocument/2006/relationships/hyperlink" Target="https://pages-g.m.taobao.com/wow/z/app/detail-next/item/index?id=1059636373799&amp;ut_sk=1.YIYoMgs4RtMDAAXLuyYJgFEI_21646297_1788970618093.GoodsTitleURL.1&amp;un=eb22be6e38af3e724c6e4bed9157ce66&amp;share_crt_v=1&amp;un_site=0&amp;spm=a2159r.13376460.0.0&amp;wxsign=tbwhlZKKitsA5fpGSUrjhXojmtm9qd9k_Qu9FQXdZQtWo9RmanrbCfFxaIplqViwOnugabchSRCsvNt2NIce729ZtmgKPHsDo9JoDz5HRCsXV60hk4mUBHsuaCUYIFbScfY&amp;tbSocialPopKey=shareItem&amp;sp_tk=YnVkR1RTYXZzWUM%3D&amp;cpp=1&amp;shareurl=true&amp;short_name=h.8qjWkqTS3BBneFx&amp;bxsign=scdHb0--cQOc-vx3b8Lmh3wC5zIPrTQVZFbq0Xsq5iYRTZMiIJOi1C2TJQGLZnF_wmcPE1oqpDO8NbU-HVOyxU6bNGRAlN28oXwAjC96yBIIMErYZbSqyTtrzkUlIA7TTvc&amp;tk=budGTSavsYC&amp;app=apple_web_kit&amp;x-ssr=true" TargetMode="External"/><Relationship Id="rId120" Type="http://schemas.openxmlformats.org/officeDocument/2006/relationships/hyperlink" Target="https://pages-g.m.taobao.com/wow/z/app/detail-next/item/index?ut_sk=1.ZBMNT/QbSz0DAPH/rqvVdfiB_21380790_1789009643712.Copy.1&amp;id=698969334893&amp;sourceType=item&amp;price=25.6&amp;suid=B0B086B6-71F9-47F1-946B-74907593FAB8&amp;shareUniqueId=37243697074&amp;un=940462c7e8da58752f2b3d7cad91b740&amp;share_crt_v=1&amp;un_site=0&amp;spm=a2159r.13376460.0.0&amp;wxsign=tbw3YeNDUK1di-DKJP1Wk28jfIp1I5fs6Mgs1G89YssKL3PV-s94Gb6wyzAoydUvYMDTg8omGb_PSleFeTnqwDuJviO_nLqyR5Va43M1t3dgFSM8jP-DZ_bd70RatL-LmJr&amp;tbSocialPopKey=shareItem&amp;sp_tk=UWpJaFRTNnVmb00%3D&amp;cpp=1&amp;shareurl=true&amp;short_name=h.8r4JT2gNrFzw9SL&amp;bxsign=scd-a4piW4krVAl2wS55GFowgHLcMZXbd22iv7awDXCAxLAf0Jbas5Iiqn7cXhfw4LMInlPv8cDj4lRnmwFwoIib-a6g55DQ9vuF55JTf-RZfQ0uD4uV81iad9iVweU_tod&amp;tk=QjIhTS6ufoM&amp;app=apple_web_kit&amp;x-ssr=true" TargetMode="External"/><Relationship Id="rId12" Type="http://schemas.openxmlformats.org/officeDocument/2006/relationships/hyperlink" Target="https://www.kdocs.cn/office/link?target=https%3A%2F%2Fe.tb.cn%2Fh.8pXgzFRsB4ZPiL7%3Ftk%3DfDVCThxDfQp&amp;fileId=561624451312" TargetMode="External"/><Relationship Id="rId119" Type="http://schemas.openxmlformats.org/officeDocument/2006/relationships/hyperlink" Target="https://h5.m.taobao.com/awp/core/detail.htm?ut_sk=1.ZBMNT/QbSz0DAPH/rqvVdfiB_21380790_1789009643712.Copy.1&amp;id=866808412049&amp;sourceType=item&amp;price=58.8&amp;suid=19C4FACD-6152-44AE-B6E3-8634F2E089FE&amp;shareUniqueId=37243313778&amp;un=940462c7e8da58752f2b3d7cad91b740&amp;share_crt_v=1&amp;un_site=0&amp;spm=a2159r.13376460.0.0&amp;wxsign=tbw71BAMp7jvyRfUqMpKN5WFkK0Zpq8JqdQqYg0DKkQsVHifeO-RGzo6AnLbsgVq2ly9qg0O6dVOEmzloa0c99-Do9eY6dEEy-wXEYcToBnx8t715gA1rj3ASpLNLjOPdZU&amp;tbSocialPopKey=shareItem&amp;sp_tk=ZEdkZVRTNnNzOWQ%3D&amp;cpp=1&amp;shareurl=true&amp;short_name=h.8r4LOjlhRUMeE5P&amp;bxsign=scdf20G_idNpg_p1bP8yX2A10OoLpP9s4lcg5WlE7nUlYm-JGIeGhCIuP1wnB_xmNfe9MNzIYNGpSDkejg3DNTm76SVVT8bf_HrIXpSHpflApHJZR6GzSS8lmcJfylVY3fy&amp;tk=dGdeTS6ss9d&amp;app=apple_web_kit" TargetMode="External"/><Relationship Id="rId118" Type="http://schemas.openxmlformats.org/officeDocument/2006/relationships/hyperlink" Target="https://pages-g.m.taobao.com/wow/z/app/detail-next/item/index?ut_sk=1.ZBMNT/QbSz0DAPH/rqvVdfiB_21380790_1789009643712.Copy.1&amp;id=1006255133002&amp;sourceType=item&amp;price=33.9&amp;suid=66BD3F32-0EE6-42C3-BCF4-F165264AF443&amp;shareUniqueId=37243676034&amp;un=940462c7e8da58752f2b3d7cad91b740&amp;share_crt_v=1&amp;un_site=0&amp;spm=a2159r.13376460.0.0&amp;wxsign=tbwB8dtb-7Xo-RkyUqrqukEwbiwGV1NmDA-11o7VM7FtW21QxHcDeJIiqO5ekJd_1HU-9AsZ5-jvPCGDkqnzzcD9L5FSTNbt4fi9Dg9pz5S24-V3nOUX98mR8PxFAhMhmq1B9iAGpo2Ofw55NTJVsHdHw&amp;tbSocialPopKey=shareItem&amp;sp_tk=dU1SUVRTNkpkV3o%3D&amp;cpp=1&amp;shareurl=true&amp;short_name=h.8r4NUaZJ287S66W&amp;bxsign=scdBl0O0tGRz1ZdSg9CrhjdF3BDOV7VeBHEvzW_B4KnvwZjUEx-lxurC7Zo1UFCVsOVsOOSI5A6PO77vhy9BzPYPHujqd-rutMx249wK3j-ZtO5NbR_BIBvud9G5OkrecOj&amp;tk=uMRQTS6JdWz&amp;app=apple_web_kit&amp;x-ssr=true" TargetMode="External"/><Relationship Id="rId117" Type="http://schemas.openxmlformats.org/officeDocument/2006/relationships/hyperlink" Target="https://pages-g.m.taobao.com/wow/z/app/detail-next/item/index?ut_sk=1.ZBMNT/QbSz0DAPH/rqvVdfiB_21380790_1789009643712.Copy.1&amp;id=709159207543&amp;sourceType=item&amp;price=34.65&amp;suid=88B486EB-F1C1-4B86-9029-3D4915BAD6DA&amp;shareUniqueId=37243557250&amp;un=940462c7e8da58752f2b3d7cad91b740&amp;share_crt_v=1&amp;un_site=0&amp;spm=a2159r.13376460.0.0&amp;wxsign=tbwJZ8f4cAH7Iznx4wAU5-dJVOn4ieObsC-M1M-1uu4CecpfnHQhsveM4fs70H0C4XL2IP_FN5sSiXB9ljQX-7O28AdN2OC2OBz0vwbruIWN3w6b8vAYQ2Xva6cT0aCGqZ1&amp;tbSocialPopKey=shareItem&amp;sp_tk=YmRSY1RTNk5KSHo%3D&amp;cpp=1&amp;shareurl=true&amp;short_name=h.8pPKvfvVmJQrvHz&amp;bxsign=scdPXPJKARr0DRlqYcQwszni3np7BE3o5iQALUEYZBciQxAnnJZgT7aA2RBCInj4AGSwRnFH2GWz3yEJTSy4vrY2RZr8DiKiPpFjtOXBgCj_i-m6cwbXNEedTibey1TEzch&amp;tk=bdRcTS6NJHz&amp;app=apple_web_kit&amp;x-ssr=true" TargetMode="External"/><Relationship Id="rId116" Type="http://schemas.openxmlformats.org/officeDocument/2006/relationships/hyperlink" Target="https://h5.m.taobao.com/awp/core/detail.htm?ut_sk=1.ZBMNT/QbSz0DAPH/rqvVdfiB_21380790_1789008865430.Copy.1&amp;id=1031179829386&amp;sourceType=item&amp;price=59&amp;suid=0818AC33-278B-487C-A635-8DD0E7175C6D&amp;shareUniqueId=37243279573&amp;un=940462c7e8da58752f2b3d7cad91b740&amp;share_crt_v=1&amp;un_site=0&amp;spm=a2159r.13376460.0.0&amp;wxsign=tbwBbuBimtnNAcY_tCKYLtCp0C6yvnAbxnVaSTqcCABBbu0ySaAb8OAogQYpyGgd_wY0SNey2fkhbrb_oAH55lq2J-H19xjsmyJnN4HYqDuCIA4lA3N5IN0XyTX4uVAzYEqDDac3SARH_QlBLrrDqhwOg&amp;tbSocialPopKey=shareItem&amp;sp_tk=SmxHRlRTNlU4VFo%3D&amp;cpp=1&amp;shareurl=true&amp;short_name=h.8r4dKg7WodL3i23&amp;bxsign=scd2yeRCYk_0o6dbMar1kiF8CkZWEfd4ConmX2-m-CblxdmkuTBO7gqMx1-bQTQSVZujTF5gUqp4SVyz9x-FYQlJJaZ4jjDyJSS8kDsilM747Z5GY1AuZa-ismiebDKr04E&amp;tk=JlGFTS6U8TZ&amp;app=apple_web_kit" TargetMode="External"/><Relationship Id="rId115" Type="http://schemas.openxmlformats.org/officeDocument/2006/relationships/hyperlink" Target="https://h5.m.taobao.com/awp/core/detail.htm?ut_sk=1.ZBMNT/QbSz0DAPH/rqvVdfiB_21380790_1789008865430.Copy.1&amp;id=811348112637&amp;sourceType=item&amp;price=98.8&amp;suid=78FE4D0C-55B4-47E4-B42B-D984005D05AD&amp;shareUniqueId=37243302482&amp;un=940462c7e8da58752f2b3d7cad91b740&amp;share_crt_v=1&amp;un_site=0&amp;spm=a2159r.13376460.0.0&amp;wxsign=tbwEBFJKy8tidOltL3SZY4fvnZ2zks2rPImLo74A12G1ohyM4PtbqbmCZfU2lOwizUmOeFO6csW8dJA2xP4rTfeqxNAXCTBVg7Cu5FwoO6RTDOFO8qWNzMT5dnu1k0mSgw4&amp;tbSocialPopKey=shareItem&amp;sp_tk=REdYM1RTNllHRUU%3D&amp;cpp=1&amp;shareurl=true&amp;short_name=h.8pPd0Z3GeaN0S67&amp;bxsign=scd1D7Vnyb2OJf6ZDQBgZybGO6H44oA9EDBY5CAG7Kh-rWCpZn06BEdD69b1DrZHJnAsNWL3r1LeP4mmnm0Lsns588MUSGAbUh7SDthP125hTGlfAK433PAV51EmyGA6xxv&amp;tk=DGX3TS6YGEE&amp;app=apple_web_kit" TargetMode="External"/><Relationship Id="rId114" Type="http://schemas.openxmlformats.org/officeDocument/2006/relationships/hyperlink" Target="https://pages-g.m.taobao.com/wow/z/app/detail-next/item/index?ut_sk=1.ZBMNT/QbSz0DAPH/rqvVdfiB_21380790_1789008865430.Copy.1&amp;id=1079187304804&amp;sourceType=item&amp;price=65.5&amp;suid=C3C43202-DA96-4E96-9769-BD2EC6EE1284&amp;shareUniqueId=37243251524&amp;un=940462c7e8da58752f2b3d7cad91b740&amp;share_crt_v=1&amp;un_site=0&amp;spm=a2159r.13376460.0.0&amp;wxsign=tbwjG6r9ZmhQf1wgya_iPYF1bfsnrqRcetkQJKTOiydnMYnAGMi47wDpoX7ruqWjGBffXzkJkvcA6MXcMRLW57AiAEGB7Qgtu8uy1GUPaze1jbKgdkdHyMlorL9mc7qhElgrpq9iD5rEgcx7ZhLsiwK4w&amp;tbSocialPopKey=shareItem&amp;sp_tk=T3FpTlRTVHlpTjY%3D&amp;cpp=1&amp;shareurl=true&amp;short_name=h.8qIOyZ3Z7fdG1YD&amp;bxsign=scdKNqAhry9WUMjrk2xrBzsRv4HaHd-OY6spw1DNPE4xstROPaHb53W_hS1g9bAqhiqzPSEy773RviBmKoBQuAOxxTlsnRgH-mVClRSC8lwYYoG0sHucXFMgQRcLmPp2mWP&amp;tk=OqiNTSTyiN6&amp;app=apple_web_kit&amp;x-ssr=true" TargetMode="External"/><Relationship Id="rId113" Type="http://schemas.openxmlformats.org/officeDocument/2006/relationships/hyperlink" Target="https://pages-g.m.taobao.com/wow/z/app/detail-next/item/index?ut_sk=1.ZBMNT/QbSz0DAPH/rqvVdfiB_21380790_1789007986524.Copy.1&amp;id=789795606385&amp;sourceType=item&amp;price=119&amp;suid=23BADB1E-AEFD-453B-834D-390CD7713921&amp;shareUniqueId=37242943915&amp;un=940462c7e8da58752f2b3d7cad91b740&amp;share_crt_v=1&amp;un_site=0&amp;spm=a2159r.13376460.0.0&amp;wxsign=tbwxgDFg-tsAMfspaIlqLJ4vrxSAx9v1hSXeydjC-QahSsYWl58q2PyFhH9wlIXvT8IFaETCgErm_BRadgzt8U06r2lgSTllYhIDOxUYpyxYnzK586K06eGWTeAiKDHN-oe&amp;tbSocialPopKey=shareItem&amp;sp_tk=UHJ5dFRTVFRxYlI%3D&amp;cpp=1&amp;shareurl=true&amp;short_name=h.8pkRwwpBS6kGQPR&amp;bxsign=scd6x2N36sP7FT0URW748QYypawZyrLOcCJRAkuJrsdnWwFX5MYkjNnJZk8gUNthlmISW3pybh2oUXQXz6d4FmSYdxMM31I4_v1oTl_-S_Z-OSjy90oGcNhdbvHY9TYWbLG&amp;tk=PrytTSTTqbR&amp;app=apple_web_kit&amp;x-ssr=true" TargetMode="External"/><Relationship Id="rId112" Type="http://schemas.openxmlformats.org/officeDocument/2006/relationships/hyperlink" Target="https://item.taobao.com/item.htm?from=cart&amp;id=574742239816&amp;mi_id=0000DD6iuW2XVxAwEhH5TsX3orqt2z7DKkRHCeu6LIsP7lw&amp;skuId=3780566925823&amp;spm=a1z0d.6639537%2F202410.item.d574742239816.5fc47484i3NRqc&amp;upStreamPrice=880" TargetMode="External"/><Relationship Id="rId111" Type="http://schemas.openxmlformats.org/officeDocument/2006/relationships/hyperlink" Target="https://item.taobao.com/item.htm?from=cart&amp;id=939771072198&amp;mi_id=0000K4AmdzC8y9yJ6LWm0MF-8X4Rl_nei-PwDIDp2XIHFmM&amp;skuId=6041657841563&amp;spm=a1z0d.6639537%2F202410.item.d939771072198.5fc47484i3NRqc&amp;upStreamPrice=950" TargetMode="External"/><Relationship Id="rId110" Type="http://schemas.openxmlformats.org/officeDocument/2006/relationships/hyperlink" Target="https://item.taobao.com/item.htm?from=cart&amp;id=642160277217&amp;mi_id=0000Xvi0X2372sery3tjsEnnV4WINSKf3ibrsjn58QFV6Vc&amp;skuId=4788944398814&amp;spm=a1z0d.6639537%2F202410.item.d642160277217.5fc47484WdCp4j&amp;upStreamPrice=3080" TargetMode="External"/><Relationship Id="rId11" Type="http://schemas.openxmlformats.org/officeDocument/2006/relationships/hyperlink" Target="https://e.tb.cn/h.8qS9zY6t72W0Gxn?tk=bt8XThCvBYS" TargetMode="External"/><Relationship Id="rId109" Type="http://schemas.openxmlformats.org/officeDocument/2006/relationships/hyperlink" Target="https://item.taobao.com/item.htm?from=cart&amp;id=831782448366&amp;mi_id=0000QY0HwPlOpMH4MNLoKv2bTnpnL9X5hD5EftGMbZcFjSk&amp;skuId=5739641970457&amp;spm=a1z0d.6639537%2F202410.item.d831782448366.5fc47484WdCp4j&amp;upStreamPrice=3340" TargetMode="External"/><Relationship Id="rId108" Type="http://schemas.openxmlformats.org/officeDocument/2006/relationships/hyperlink" Target="https://h5.m.taobao.com/awp/core/detail.htm?ut_sk=1.ZBMNT/QbSz0DAPH/rqvVdfiB_21380790_1789006212726.Copy.1&amp;id=971478963661&amp;sourceType=item&amp;price=23.94&amp;suid=CE6DC2F6-FAA4-49EB-BC43-6D1DA2F6DD53&amp;shareUniqueId=37243142283&amp;un=940462c7e8da58752f2b3d7cad91b740&amp;share_crt_v=1&amp;un_site=0&amp;spm=a2159r.13376460.0.0&amp;wxsign=tbwoDz-ddlNyk9lcgiBoaIYJ7ohViAW6dmQ_x0f3vzYTNQGy_K8-mG1Z7YV0qERT9kVFbZreBdgJXFbeuM50n5Pg7dJ0VYM1ZJa-5gC8ZStrCrXY35kf_tg6i2L67gqliTH&amp;tbSocialPopKey=shareItem&amp;sp_tk=ajJTUFRTVFpMcTg%3D&amp;cpp=1&amp;shareurl=true&amp;short_name=h.8qrp9P9wq4788oi&amp;bxsign=scdNUnaH0PBhtVf8h8JlZpH6LQM_CLmE-7_eHQ1-TOpW_cnC89Pb38gH_VHtig8_wT1VClP1t3_K4USNMXNaHq91fNeXlybRAWKlR4GyClWpkMJtPgnP08B5Ta9sWb-c3tI&amp;tk=j2SPTSTZLq8&amp;app=apple_web_kit" TargetMode="External"/><Relationship Id="rId107" Type="http://schemas.openxmlformats.org/officeDocument/2006/relationships/hyperlink" Target="https://pages-fast.m.taobao.com/wow/z/app/ltao-fe/tbms-limited-grad/externalDetail?x-ssr=true&amp;x-preload=true&amp;disableNav=YES&amp;disableProgress=true&amp;status_bar_transparent=true&amp;forceThemis=true&amp;skeleton=true&amp;force_ssr=true&amp;itemIds=948958375396&amp;src=msdetail&amp;shareFrom=xsmsDetail" TargetMode="External"/><Relationship Id="rId106" Type="http://schemas.openxmlformats.org/officeDocument/2006/relationships/hyperlink" Target="https://item.taobao.com/item.htm?from=cart&amp;id=831573049381&amp;mi_id=0000MsI7CPN_51H0vzwfhuSsZ-DQUb2qqRLwC5GBGIVecYI&amp;skuId=5739494486676&amp;spm=a1z0d.6639537%2F202410.item.d831573049381.5fc47484Fg7YnR&amp;upStreamPrice=3340" TargetMode="External"/><Relationship Id="rId105" Type="http://schemas.openxmlformats.org/officeDocument/2006/relationships/hyperlink" Target="https://detail.tmall.com/item.htm?abbucket=17&amp;id=977780771628&amp;loginBonus=1&amp;mi_id=0000n84uVjd7vYkjUxXlKvfkBdzbxBrxG8-gnExBbXfsHNQ&amp;ns=1&amp;priceTId=2150435617890071586554752e0e6e&amp;skuId=6152272587822&amp;spm=a21n57.sem.item.644.7e023903nymAh4&amp;utparam=%7B%22aplus_abtest%22%3A%22b32acc3646668d3224f910ac02d07a06%22%7D&amp;xxc=taobaoSearch" TargetMode="External"/><Relationship Id="rId104" Type="http://schemas.openxmlformats.org/officeDocument/2006/relationships/hyperlink" Target="https://h5.m.taobao.com/awp/core/detail.htm?ut_sk=1.ZBMNT/QbSz0DAPH/rqvVdfiB_21380790_1789006212726.Copy.1&amp;id=664858487306&amp;sourceType=item&amp;price=29.5&amp;suid=0628F38D-E5DF-4308-B09E-812038CE6E42&amp;shareUniqueId=37242980442&amp;un=940462c7e8da58752f2b3d7cad91b740&amp;share_crt_v=1&amp;un_site=0&amp;spm=a2159r.13376460.0.0&amp;wxsign=tbwSuSc78vbTF2w0VmCca9gg8AZWbyQFP9QdmlN-DksamvrDegWt6AxXEKpe1o5phukkrCSL1iNtSi7GWFnQhiUAlX6YNHAlAf3OGxXbt95efyf8BH6VzSdM2B_i5Gp2D8L&amp;tbSocialPopKey=shareItem&amp;sp_tk=eFZUT1RTZ09UaEw%3D&amp;cpp=1&amp;shareurl=true&amp;short_name=h.8p9JK5KRUqYbAy2&amp;bxsign=scdmX44XV2Qf1aDNRUJll7_XAW-2FAOSjQJVH4wSQCUUOT825vwPIsJNSQgSYlKDSHZTTg6b9ghxpW4dqfqvIQ8rzovotlCyFcpH_ka49abnsEhwNkR8IP_SatkhpG1Zvrk&amp;tk=xVTOTSgOThL&amp;app=apple_web_kit" TargetMode="External"/><Relationship Id="rId103" Type="http://schemas.openxmlformats.org/officeDocument/2006/relationships/hyperlink" Target="https://item.taobao.com/item.htm?abbucket=17&amp;id=909959793943&amp;loginBonus=1&amp;mi_id=0000jPsnDHpCD-6LHYzzj82Fru9U6XaPgX0LEqPHZVSFVpQ&amp;ns=1&amp;priceTId=213e09d017890070302737414e10ca&amp;skuId=5772662353925&amp;spm=a21n57.sem.item.591.7e023903nymAh4&amp;utparam=%7B%22aplus_abtest%22%3A%22fdc255f1d0e17dcdd617f4fbd6e314ea%22%7D&amp;xxc=taobaoSearch" TargetMode="External"/><Relationship Id="rId102" Type="http://schemas.openxmlformats.org/officeDocument/2006/relationships/hyperlink" Target="https://h5.m.taobao.com/awp/core/detail.htm?ut_sk=1.ZBMNT/QbSz0DAPH/rqvVdfiB_21380790_1789006212726.Copy.1&amp;id=587276718900&amp;sourceType=item&amp;price=39.9&amp;suid=3405B8DC-4EE1-4B89-84B1-1E79F8A563FF&amp;shareUniqueId=37242978329&amp;un=940462c7e8da58752f2b3d7cad91b740&amp;share_crt_v=1&amp;un_site=0&amp;spm=a2159r.13376460.0.0&amp;wxsign=tbwu26xwX3VpYnVJENuJJRTjpECHn44cJ7HlE_auOtkJP9Vw6W_hCFN6yUQXU-LEiLsCoEmH9iFQHzeBrq-mI8Jn0rrnq9LV6SIM8MJ8HwHcBLrOtXMoJySGxGykU4uCj3Q&amp;tbSocialPopKey=shareItem&amp;sp_tk=RnQwVVRTZ1RSZ0I%3D&amp;cpp=1&amp;shareurl=true&amp;short_name=h.8refKjbPjvD8IFu&amp;bxsign=scdv6-RLnrTfKRqduSp8Xbg6Sz00c-5TAIeGlW2a7yPP3iAnK8PDHU1gRRbAzUcH4YKaqAHZkJvLrsDx4S3_9UFcQqihj3G9K53nGWK78KiRq7LfnpIl6KJmRdcUV1k6r8P&amp;tk=Ft0UTSgTRgB&amp;app=apple_web_kit" TargetMode="External"/><Relationship Id="rId101" Type="http://schemas.openxmlformats.org/officeDocument/2006/relationships/hyperlink" Target="https://detail.tmall.com/item.htm?from=cart&amp;id=801351554779&amp;mi_id=0000pNbX2rNz80glXvICrawVJIDNdDuYHVrWl0_YZrfSBsI&amp;skuId=5460531273614&amp;spm=a1z0d.6639537%2F202410.item.d801351554779.5fc474847Up81C&amp;upStreamPrice=12180" TargetMode="External"/><Relationship Id="rId100" Type="http://schemas.openxmlformats.org/officeDocument/2006/relationships/hyperlink" Target="https://h5.m.taobao.com/awp/core/detail.htm?ut_sk=1.ZBMNT/QbSz0DAPH/rqvVdfiB_21380790_1789006212726.Copy.1&amp;id=828408946747&amp;sourceType=item&amp;price=18.9&amp;suid=F589B84F-F0A1-4AF4-85DA-387C629A75FF&amp;shareUniqueId=37242832565&amp;un=940462c7e8da58752f2b3d7cad91b740&amp;share_crt_v=1&amp;un_site=0&amp;spm=a2159r.13376460.0.0&amp;wxsign=tbwox5q0c6scecwrbSxwEGHX8wnsZBqPWAgAHltbJaoPqqbE8apPePTeeMBKoiicmu4PZSxMXpjmItm8kHNGBhw2eLkch8m07m2rWwRr722VZOnGwxpzuI44mrZuO5B6t19&amp;tbSocialPopKey=shareItem&amp;sp_tk=cWE1TVRTZ2Rmd20%3D&amp;cpp=1&amp;shareurl=true&amp;short_name=h.8qJt8uxEdsZDdGA&amp;bxsign=scdrxLxSZdwNpewKCySL99YLIPT_32k1ALqFu2DKptNRlMlFjWyceajslss0dw8moik1GqpE3YfPcoKaF4nYr8HVYgPsIuPoyt9daRBaK5f1uVvGQv-aY8kzB1Kp_RM3xQp&amp;tk=qa5MTSgdfwm&amp;app=apple_web_kit" TargetMode="External"/><Relationship Id="rId10" Type="http://schemas.openxmlformats.org/officeDocument/2006/relationships/hyperlink" Target="https://e.tb.cn/h.8K2yjTGdF2SnP6K?tk=Fvk0ThCuUMx"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8"/>
  <sheetViews>
    <sheetView tabSelected="1" view="pageBreakPreview" zoomScaleNormal="100" workbookViewId="0">
      <selection activeCell="B258" sqref="B258:D258"/>
    </sheetView>
  </sheetViews>
  <sheetFormatPr defaultColWidth="9" defaultRowHeight="30" customHeight="1" outlineLevelCol="5"/>
  <cols>
    <col min="1" max="1" width="7.875" style="1" customWidth="1"/>
    <col min="2" max="2" width="19.0083333333333" style="1" customWidth="1"/>
    <col min="3" max="3" width="14.75" style="1" customWidth="1"/>
    <col min="4" max="4" width="10.75" style="1" customWidth="1"/>
    <col min="5" max="5" width="19.0083333333333" style="2" customWidth="1"/>
    <col min="6" max="6" width="19.0083333333333" style="1" customWidth="1"/>
  </cols>
  <sheetData>
    <row r="1" ht="35" customHeight="1" spans="1:6">
      <c r="A1" s="3" t="s">
        <v>0</v>
      </c>
      <c r="B1" s="3"/>
      <c r="C1" s="3"/>
      <c r="D1" s="3"/>
      <c r="E1" s="4"/>
      <c r="F1" s="3"/>
    </row>
    <row r="2" customHeight="1" spans="1:6">
      <c r="A2" s="5" t="s">
        <v>1</v>
      </c>
      <c r="B2" s="5"/>
      <c r="C2" s="5"/>
      <c r="D2" s="5"/>
      <c r="E2" s="6"/>
      <c r="F2" s="5"/>
    </row>
    <row r="3" customHeight="1" spans="1:6">
      <c r="A3" s="7" t="s">
        <v>2</v>
      </c>
      <c r="B3" s="7" t="s">
        <v>3</v>
      </c>
      <c r="C3" s="7" t="s">
        <v>4</v>
      </c>
      <c r="D3" s="7" t="s">
        <v>5</v>
      </c>
      <c r="E3" s="8" t="s">
        <v>6</v>
      </c>
      <c r="F3" s="7" t="s">
        <v>7</v>
      </c>
    </row>
    <row r="4" customHeight="1" spans="1:6">
      <c r="A4" s="7">
        <v>1</v>
      </c>
      <c r="B4" s="9" t="s">
        <v>8</v>
      </c>
      <c r="C4" s="9" t="s">
        <v>9</v>
      </c>
      <c r="D4" s="9">
        <v>1</v>
      </c>
      <c r="E4" s="10" t="s">
        <v>10</v>
      </c>
      <c r="F4" s="11" t="str">
        <f>_xlfn.DISPIMG("ID_2BAEEB6DF8984C91AB443035C8B99BE8",1)</f>
        <v>=DISPIMG("ID_2BAEEB6DF8984C91AB443035C8B99BE8",1)</v>
      </c>
    </row>
    <row r="5" customHeight="1" spans="1:6">
      <c r="A5" s="7">
        <v>2</v>
      </c>
      <c r="B5" s="9" t="s">
        <v>11</v>
      </c>
      <c r="C5" s="9" t="s">
        <v>12</v>
      </c>
      <c r="D5" s="9">
        <v>1</v>
      </c>
      <c r="E5" s="10" t="s">
        <v>13</v>
      </c>
      <c r="F5" s="11" t="str">
        <f>_xlfn.DISPIMG("ID_94CC7466EBAD4C28A12A08ED2F9154A7",1)</f>
        <v>=DISPIMG("ID_94CC7466EBAD4C28A12A08ED2F9154A7",1)</v>
      </c>
    </row>
    <row r="6" customHeight="1" spans="1:6">
      <c r="A6" s="7">
        <v>3</v>
      </c>
      <c r="B6" s="9" t="s">
        <v>14</v>
      </c>
      <c r="C6" s="9" t="s">
        <v>15</v>
      </c>
      <c r="D6" s="9">
        <v>1</v>
      </c>
      <c r="E6" s="12" t="s">
        <v>16</v>
      </c>
      <c r="F6" s="13" t="str">
        <f>_xlfn.DISPIMG("ID_142A4C1D9ECB4819B6951234E168E6AE",1)</f>
        <v>=DISPIMG("ID_142A4C1D9ECB4819B6951234E168E6AE",1)</v>
      </c>
    </row>
    <row r="7" customHeight="1" spans="1:6">
      <c r="A7" s="7">
        <v>4</v>
      </c>
      <c r="B7" s="9" t="s">
        <v>17</v>
      </c>
      <c r="C7" s="9" t="s">
        <v>18</v>
      </c>
      <c r="D7" s="9">
        <v>1</v>
      </c>
      <c r="E7" s="12" t="s">
        <v>19</v>
      </c>
      <c r="F7" s="13" t="str">
        <f>_xlfn.DISPIMG("ID_9C7CEAFA1E5644C38FDBF8C636B6F0EF",1)</f>
        <v>=DISPIMG("ID_9C7CEAFA1E5644C38FDBF8C636B6F0EF",1)</v>
      </c>
    </row>
    <row r="8" customHeight="1" spans="1:6">
      <c r="A8" s="7">
        <v>5</v>
      </c>
      <c r="B8" s="9" t="s">
        <v>20</v>
      </c>
      <c r="C8" s="9" t="s">
        <v>21</v>
      </c>
      <c r="D8" s="9">
        <v>1</v>
      </c>
      <c r="E8" s="14" t="s">
        <v>22</v>
      </c>
      <c r="F8" s="13" t="str">
        <f>_xlfn.DISPIMG("ID_25B920EF6B024D29A7E13B4E2FAEB5F9",1)</f>
        <v>=DISPIMG("ID_25B920EF6B024D29A7E13B4E2FAEB5F9",1)</v>
      </c>
    </row>
    <row r="9" customHeight="1" spans="1:6">
      <c r="A9" s="7">
        <v>6</v>
      </c>
      <c r="B9" s="9" t="s">
        <v>23</v>
      </c>
      <c r="C9" s="9" t="s">
        <v>24</v>
      </c>
      <c r="D9" s="9">
        <v>1</v>
      </c>
      <c r="E9" s="12" t="s">
        <v>25</v>
      </c>
      <c r="F9" s="13" t="str">
        <f>_xlfn.DISPIMG("ID_9FFB9A75FB27473CA947F2C9E10C198B",1)</f>
        <v>=DISPIMG("ID_9FFB9A75FB27473CA947F2C9E10C198B",1)</v>
      </c>
    </row>
    <row r="10" customHeight="1" spans="1:6">
      <c r="A10" s="7">
        <v>7</v>
      </c>
      <c r="B10" s="9" t="s">
        <v>26</v>
      </c>
      <c r="C10" s="9" t="s">
        <v>27</v>
      </c>
      <c r="D10" s="9">
        <v>1</v>
      </c>
      <c r="E10" s="12" t="s">
        <v>28</v>
      </c>
      <c r="F10" s="13" t="str">
        <f>_xlfn.DISPIMG("ID_11A8C60D24F84ED8A941B4A56733670E",1)</f>
        <v>=DISPIMG("ID_11A8C60D24F84ED8A941B4A56733670E",1)</v>
      </c>
    </row>
    <row r="11" customHeight="1" spans="1:6">
      <c r="A11" s="7">
        <v>8</v>
      </c>
      <c r="B11" s="9" t="s">
        <v>29</v>
      </c>
      <c r="C11" s="9" t="s">
        <v>30</v>
      </c>
      <c r="D11" s="9">
        <v>1</v>
      </c>
      <c r="E11" s="12" t="s">
        <v>31</v>
      </c>
      <c r="F11" s="13" t="str">
        <f>_xlfn.DISPIMG("ID_3484E4B14E464FD894CF53848CACBDA0",1)</f>
        <v>=DISPIMG("ID_3484E4B14E464FD894CF53848CACBDA0",1)</v>
      </c>
    </row>
    <row r="12" customHeight="1" spans="1:6">
      <c r="A12" s="7">
        <v>9</v>
      </c>
      <c r="B12" s="9" t="s">
        <v>32</v>
      </c>
      <c r="C12" s="9" t="s">
        <v>33</v>
      </c>
      <c r="D12" s="9">
        <v>1</v>
      </c>
      <c r="E12" s="15" t="s">
        <v>34</v>
      </c>
      <c r="F12" s="11" t="str">
        <f>_xlfn.DISPIMG("ID_441D9B0CDFCC4478863A50BF7E7BC9DD",1)</f>
        <v>=DISPIMG("ID_441D9B0CDFCC4478863A50BF7E7BC9DD",1)</v>
      </c>
    </row>
    <row r="13" customHeight="1" spans="1:6">
      <c r="A13" s="7">
        <v>10</v>
      </c>
      <c r="B13" s="9" t="s">
        <v>35</v>
      </c>
      <c r="C13" s="9" t="s">
        <v>36</v>
      </c>
      <c r="D13" s="9">
        <v>1</v>
      </c>
      <c r="E13" s="15" t="s">
        <v>37</v>
      </c>
      <c r="F13" s="11" t="str">
        <f>_xlfn.DISPIMG("ID_4128E0C552244B96B6947777AD59DC3D",1)</f>
        <v>=DISPIMG("ID_4128E0C552244B96B6947777AD59DC3D",1)</v>
      </c>
    </row>
    <row r="14" customHeight="1" spans="1:6">
      <c r="A14" s="7">
        <v>11</v>
      </c>
      <c r="B14" s="9" t="s">
        <v>38</v>
      </c>
      <c r="C14" s="9" t="s">
        <v>39</v>
      </c>
      <c r="D14" s="9">
        <v>1</v>
      </c>
      <c r="E14" s="15" t="s">
        <v>40</v>
      </c>
      <c r="F14" s="11" t="str">
        <f>_xlfn.DISPIMG("ID_737E83EFEC6441C9AFB8BBFADEEEE619",1)</f>
        <v>=DISPIMG("ID_737E83EFEC6441C9AFB8BBFADEEEE619",1)</v>
      </c>
    </row>
    <row r="15" customHeight="1" spans="1:6">
      <c r="A15" s="7">
        <v>12</v>
      </c>
      <c r="B15" s="9" t="s">
        <v>41</v>
      </c>
      <c r="C15" s="9" t="s">
        <v>42</v>
      </c>
      <c r="D15" s="9">
        <v>1</v>
      </c>
      <c r="E15" s="15" t="s">
        <v>43</v>
      </c>
      <c r="F15" s="11" t="str">
        <f>_xlfn.DISPIMG("ID_CAA82675B54D4C21B9E04741B0766F97",1)</f>
        <v>=DISPIMG("ID_CAA82675B54D4C21B9E04741B0766F97",1)</v>
      </c>
    </row>
    <row r="16" customHeight="1" spans="1:6">
      <c r="A16" s="7">
        <v>13</v>
      </c>
      <c r="B16" s="9" t="s">
        <v>44</v>
      </c>
      <c r="C16" s="9" t="s">
        <v>45</v>
      </c>
      <c r="D16" s="9">
        <v>1</v>
      </c>
      <c r="E16" s="15" t="s">
        <v>46</v>
      </c>
      <c r="F16" s="11" t="str">
        <f>_xlfn.DISPIMG("ID_300DF05362714049AB8A1A6B8BFF6A8C",1)</f>
        <v>=DISPIMG("ID_300DF05362714049AB8A1A6B8BFF6A8C",1)</v>
      </c>
    </row>
    <row r="17" customHeight="1" spans="1:6">
      <c r="A17" s="7">
        <v>14</v>
      </c>
      <c r="B17" s="9" t="s">
        <v>47</v>
      </c>
      <c r="C17" s="9" t="s">
        <v>48</v>
      </c>
      <c r="D17" s="9">
        <v>1</v>
      </c>
      <c r="E17" s="15" t="s">
        <v>49</v>
      </c>
      <c r="F17" s="11" t="str">
        <f>_xlfn.DISPIMG("ID_744292E41A174B779E585ED6A8FA5F42",1)</f>
        <v>=DISPIMG("ID_744292E41A174B779E585ED6A8FA5F42",1)</v>
      </c>
    </row>
    <row r="18" customHeight="1" spans="1:6">
      <c r="A18" s="7">
        <v>15</v>
      </c>
      <c r="B18" s="9" t="s">
        <v>50</v>
      </c>
      <c r="C18" s="9" t="s">
        <v>51</v>
      </c>
      <c r="D18" s="9">
        <v>1</v>
      </c>
      <c r="E18" s="15" t="s">
        <v>52</v>
      </c>
      <c r="F18" s="11" t="str">
        <f>_xlfn.DISPIMG("ID_130D5F1EBE1241438387275D3B043354",1)</f>
        <v>=DISPIMG("ID_130D5F1EBE1241438387275D3B043354",1)</v>
      </c>
    </row>
    <row r="19" customHeight="1" spans="1:6">
      <c r="A19" s="7">
        <v>16</v>
      </c>
      <c r="B19" s="9" t="s">
        <v>53</v>
      </c>
      <c r="C19" s="9" t="s">
        <v>54</v>
      </c>
      <c r="D19" s="9">
        <v>1</v>
      </c>
      <c r="E19" s="16" t="s">
        <v>55</v>
      </c>
      <c r="F19" s="11" t="str">
        <f>_xlfn.DISPIMG("ID_093C170F3C9F42BFB91A625C93D638CE",1)</f>
        <v>=DISPIMG("ID_093C170F3C9F42BFB91A625C93D638CE",1)</v>
      </c>
    </row>
    <row r="20" customHeight="1" spans="1:6">
      <c r="A20" s="7">
        <v>17</v>
      </c>
      <c r="B20" s="9" t="s">
        <v>56</v>
      </c>
      <c r="C20" s="9" t="s">
        <v>57</v>
      </c>
      <c r="D20" s="9">
        <v>1</v>
      </c>
      <c r="E20" s="17" t="s">
        <v>58</v>
      </c>
      <c r="F20" s="11" t="str">
        <f>_xlfn.DISPIMG("ID_99B5ECA209C741D38CC0953B55762BB7",1)</f>
        <v>=DISPIMG("ID_99B5ECA209C741D38CC0953B55762BB7",1)</v>
      </c>
    </row>
    <row r="21" customHeight="1" spans="1:6">
      <c r="A21" s="7">
        <v>18</v>
      </c>
      <c r="B21" s="9" t="s">
        <v>59</v>
      </c>
      <c r="C21" s="9" t="s">
        <v>60</v>
      </c>
      <c r="D21" s="9">
        <v>1</v>
      </c>
      <c r="E21" s="18" t="s">
        <v>61</v>
      </c>
      <c r="F21" s="11" t="str">
        <f>_xlfn.DISPIMG("ID_B6F8E93495704DC2B5961915787286D3",1)</f>
        <v>=DISPIMG("ID_B6F8E93495704DC2B5961915787286D3",1)</v>
      </c>
    </row>
    <row r="22" customHeight="1" spans="1:6">
      <c r="A22" s="7">
        <v>19</v>
      </c>
      <c r="B22" s="9" t="s">
        <v>62</v>
      </c>
      <c r="C22" s="9" t="s">
        <v>63</v>
      </c>
      <c r="D22" s="9">
        <v>1</v>
      </c>
      <c r="E22" s="19" t="s">
        <v>64</v>
      </c>
      <c r="F22" s="11" t="str">
        <f>_xlfn.DISPIMG("ID_4883DD963CEF4FB494ECA906CBB69715",1)</f>
        <v>=DISPIMG("ID_4883DD963CEF4FB494ECA906CBB69715",1)</v>
      </c>
    </row>
    <row r="23" customHeight="1" spans="1:6">
      <c r="A23" s="7">
        <v>20</v>
      </c>
      <c r="B23" s="9" t="s">
        <v>65</v>
      </c>
      <c r="C23" s="9" t="s">
        <v>66</v>
      </c>
      <c r="D23" s="9">
        <v>2</v>
      </c>
      <c r="E23" s="10" t="s">
        <v>67</v>
      </c>
      <c r="F23" s="13" t="str">
        <f>_xlfn.DISPIMG("ID_F42FE160BED8495B8B81025BF281D6FF",1)</f>
        <v>=DISPIMG("ID_F42FE160BED8495B8B81025BF281D6FF",1)</v>
      </c>
    </row>
    <row r="24" customHeight="1" spans="1:6">
      <c r="A24" s="7">
        <v>21</v>
      </c>
      <c r="B24" s="9" t="s">
        <v>68</v>
      </c>
      <c r="C24" s="9" t="s">
        <v>69</v>
      </c>
      <c r="D24" s="9">
        <v>2</v>
      </c>
      <c r="E24" s="20" t="s">
        <v>70</v>
      </c>
      <c r="F24" s="13" t="str">
        <f>_xlfn.DISPIMG("ID_331892E0C8634E008B41B3EFB2CAA711",1)</f>
        <v>=DISPIMG("ID_331892E0C8634E008B41B3EFB2CAA711",1)</v>
      </c>
    </row>
    <row r="25" customHeight="1" spans="1:6">
      <c r="A25" s="7">
        <v>22</v>
      </c>
      <c r="B25" s="9" t="s">
        <v>71</v>
      </c>
      <c r="C25" s="9" t="s">
        <v>72</v>
      </c>
      <c r="D25" s="9">
        <v>2</v>
      </c>
      <c r="E25" s="20" t="s">
        <v>73</v>
      </c>
      <c r="F25" s="13" t="str">
        <f>_xlfn.DISPIMG("ID_0F1DE5A9CB58470393679C901B35B782",1)</f>
        <v>=DISPIMG("ID_0F1DE5A9CB58470393679C901B35B782",1)</v>
      </c>
    </row>
    <row r="26" customHeight="1" spans="1:6">
      <c r="A26" s="7">
        <v>23</v>
      </c>
      <c r="B26" s="9" t="s">
        <v>74</v>
      </c>
      <c r="C26" s="9" t="s">
        <v>75</v>
      </c>
      <c r="D26" s="9">
        <v>2</v>
      </c>
      <c r="E26" s="20" t="s">
        <v>76</v>
      </c>
      <c r="F26" s="13" t="str">
        <f>_xlfn.DISPIMG("ID_CD96BAD3188A4D628138C3A6600A943C",1)</f>
        <v>=DISPIMG("ID_CD96BAD3188A4D628138C3A6600A943C",1)</v>
      </c>
    </row>
    <row r="27" customHeight="1" spans="1:6">
      <c r="A27" s="7">
        <v>24</v>
      </c>
      <c r="B27" s="9" t="s">
        <v>77</v>
      </c>
      <c r="C27" s="9" t="s">
        <v>78</v>
      </c>
      <c r="D27" s="9">
        <v>2</v>
      </c>
      <c r="E27" s="10" t="s">
        <v>79</v>
      </c>
      <c r="F27" s="13" t="str">
        <f>_xlfn.DISPIMG("ID_9E6228B4568548569F12F0A5760D1051",1)</f>
        <v>=DISPIMG("ID_9E6228B4568548569F12F0A5760D1051",1)</v>
      </c>
    </row>
    <row r="28" customHeight="1" spans="1:6">
      <c r="A28" s="7">
        <v>25</v>
      </c>
      <c r="B28" s="9" t="s">
        <v>80</v>
      </c>
      <c r="C28" s="9" t="s">
        <v>81</v>
      </c>
      <c r="D28" s="9">
        <v>1</v>
      </c>
      <c r="E28" s="20" t="s">
        <v>82</v>
      </c>
      <c r="F28" s="13" t="str">
        <f>_xlfn.DISPIMG("ID_11B59519113147A9A4A8E6260BA70BFF",1)</f>
        <v>=DISPIMG("ID_11B59519113147A9A4A8E6260BA70BFF",1)</v>
      </c>
    </row>
    <row r="29" customHeight="1" spans="1:6">
      <c r="A29" s="7">
        <v>26</v>
      </c>
      <c r="B29" s="9" t="s">
        <v>83</v>
      </c>
      <c r="C29" s="9" t="s">
        <v>84</v>
      </c>
      <c r="D29" s="9">
        <v>1</v>
      </c>
      <c r="E29" s="10" t="s">
        <v>85</v>
      </c>
      <c r="F29" s="13" t="str">
        <f>_xlfn.DISPIMG("ID_8CBD55D707F74F7D9619DBDE9D747E12",1)</f>
        <v>=DISPIMG("ID_8CBD55D707F74F7D9619DBDE9D747E12",1)</v>
      </c>
    </row>
    <row r="30" customHeight="1" spans="1:6">
      <c r="A30" s="7">
        <v>27</v>
      </c>
      <c r="B30" s="9" t="s">
        <v>86</v>
      </c>
      <c r="C30" s="9" t="s">
        <v>87</v>
      </c>
      <c r="D30" s="9">
        <v>1</v>
      </c>
      <c r="E30" s="20" t="s">
        <v>88</v>
      </c>
      <c r="F30" s="13" t="str">
        <f>_xlfn.DISPIMG("ID_47C5A8C26C3840F38D223F9618193A04",1)</f>
        <v>=DISPIMG("ID_47C5A8C26C3840F38D223F9618193A04",1)</v>
      </c>
    </row>
    <row r="31" customHeight="1" spans="1:6">
      <c r="A31" s="7">
        <v>28</v>
      </c>
      <c r="B31" s="9" t="s">
        <v>89</v>
      </c>
      <c r="C31" s="9" t="s">
        <v>90</v>
      </c>
      <c r="D31" s="9">
        <v>1</v>
      </c>
      <c r="E31" s="20" t="s">
        <v>91</v>
      </c>
      <c r="F31" s="13" t="str">
        <f>_xlfn.DISPIMG("ID_D5DEA7935A1E4AAC8BA491F888E0B187",1)</f>
        <v>=DISPIMG("ID_D5DEA7935A1E4AAC8BA491F888E0B187",1)</v>
      </c>
    </row>
    <row r="32" customHeight="1" spans="1:6">
      <c r="A32" s="7">
        <v>29</v>
      </c>
      <c r="B32" s="9" t="s">
        <v>92</v>
      </c>
      <c r="C32" s="9" t="s">
        <v>93</v>
      </c>
      <c r="D32" s="9">
        <v>1</v>
      </c>
      <c r="E32" s="10" t="s">
        <v>94</v>
      </c>
      <c r="F32" s="13" t="str">
        <f>_xlfn.DISPIMG("ID_D1C7A291808F4DFE9A3CAA70A80F9F32",1)</f>
        <v>=DISPIMG("ID_D1C7A291808F4DFE9A3CAA70A80F9F32",1)</v>
      </c>
    </row>
    <row r="33" customHeight="1" spans="1:6">
      <c r="A33" s="7">
        <v>30</v>
      </c>
      <c r="B33" s="9" t="s">
        <v>95</v>
      </c>
      <c r="C33" s="9" t="s">
        <v>96</v>
      </c>
      <c r="D33" s="9">
        <v>1</v>
      </c>
      <c r="E33" s="19" t="s">
        <v>97</v>
      </c>
      <c r="F33" s="11" t="str">
        <f>_xlfn.DISPIMG("ID_C77A4EFB106F4B7282FFE5779D449F87",1)</f>
        <v>=DISPIMG("ID_C77A4EFB106F4B7282FFE5779D449F87",1)</v>
      </c>
    </row>
    <row r="34" customHeight="1" spans="1:6">
      <c r="A34" s="7">
        <v>31</v>
      </c>
      <c r="B34" s="9" t="s">
        <v>98</v>
      </c>
      <c r="C34" s="9" t="s">
        <v>99</v>
      </c>
      <c r="D34" s="9">
        <v>3</v>
      </c>
      <c r="E34" s="17" t="s">
        <v>100</v>
      </c>
      <c r="F34" s="11" t="str">
        <f>_xlfn.DISPIMG("ID_AA93F2EE86EF4567BEB1390282DBE5CA",1)</f>
        <v>=DISPIMG("ID_AA93F2EE86EF4567BEB1390282DBE5CA",1)</v>
      </c>
    </row>
    <row r="35" customHeight="1" spans="1:6">
      <c r="A35" s="9">
        <v>32</v>
      </c>
      <c r="B35" s="9" t="s">
        <v>101</v>
      </c>
      <c r="C35" s="9" t="s">
        <v>102</v>
      </c>
      <c r="D35" s="9">
        <v>3</v>
      </c>
      <c r="E35" s="21" t="s">
        <v>103</v>
      </c>
      <c r="F35" s="22" t="str">
        <f>_xlfn.DISPIMG("ID_2F7D8FBFDAAF47F08ED6924D3F4390C7",1)</f>
        <v>=DISPIMG("ID_2F7D8FBFDAAF47F08ED6924D3F4390C7",1)</v>
      </c>
    </row>
    <row r="36" customHeight="1" spans="1:6">
      <c r="A36" s="9">
        <v>33</v>
      </c>
      <c r="B36" s="9" t="s">
        <v>104</v>
      </c>
      <c r="C36" s="9" t="s">
        <v>105</v>
      </c>
      <c r="D36" s="9">
        <v>3</v>
      </c>
      <c r="E36" s="21" t="s">
        <v>106</v>
      </c>
      <c r="F36" s="22" t="str">
        <f>_xlfn.DISPIMG("ID_C411B558A4454193B42CB584D06D9081",1)</f>
        <v>=DISPIMG("ID_C411B558A4454193B42CB584D06D9081",1)</v>
      </c>
    </row>
    <row r="37" customHeight="1" spans="1:6">
      <c r="A37" s="9">
        <v>34</v>
      </c>
      <c r="B37" s="9" t="s">
        <v>107</v>
      </c>
      <c r="C37" s="9" t="s">
        <v>108</v>
      </c>
      <c r="D37" s="9">
        <v>3</v>
      </c>
      <c r="E37" s="21" t="s">
        <v>109</v>
      </c>
      <c r="F37" s="22" t="str">
        <f>_xlfn.DISPIMG("ID_1336D86BEE69430E8033440D19AA87FF",1)</f>
        <v>=DISPIMG("ID_1336D86BEE69430E8033440D19AA87FF",1)</v>
      </c>
    </row>
    <row r="38" customHeight="1" spans="1:6">
      <c r="A38" s="9">
        <v>35</v>
      </c>
      <c r="B38" s="9" t="s">
        <v>110</v>
      </c>
      <c r="C38" s="9" t="s">
        <v>111</v>
      </c>
      <c r="D38" s="9">
        <v>1</v>
      </c>
      <c r="E38" s="21" t="s">
        <v>112</v>
      </c>
      <c r="F38" s="22" t="str">
        <f>_xlfn.DISPIMG("ID_85868639F5C54A41BE488BC436F931C1",1)</f>
        <v>=DISPIMG("ID_85868639F5C54A41BE488BC436F931C1",1)</v>
      </c>
    </row>
    <row r="39" customHeight="1" spans="1:6">
      <c r="A39" s="9">
        <v>36</v>
      </c>
      <c r="B39" s="9" t="s">
        <v>113</v>
      </c>
      <c r="C39" s="9" t="s">
        <v>114</v>
      </c>
      <c r="D39" s="9">
        <v>3</v>
      </c>
      <c r="E39" s="21" t="s">
        <v>115</v>
      </c>
      <c r="F39" s="22" t="str">
        <f>_xlfn.DISPIMG("ID_FE8B40A97F1F4651A10B9D29A363289F",1)</f>
        <v>=DISPIMG("ID_FE8B40A97F1F4651A10B9D29A363289F",1)</v>
      </c>
    </row>
    <row r="40" customHeight="1" spans="1:6">
      <c r="A40" s="9">
        <v>37</v>
      </c>
      <c r="B40" s="9" t="s">
        <v>116</v>
      </c>
      <c r="C40" s="9" t="s">
        <v>117</v>
      </c>
      <c r="D40" s="9">
        <v>2</v>
      </c>
      <c r="E40" s="21" t="s">
        <v>118</v>
      </c>
      <c r="F40" s="22" t="str">
        <f>_xlfn.DISPIMG("ID_8D23B859D17C4DDC918DF2E7C75534B0",1)</f>
        <v>=DISPIMG("ID_8D23B859D17C4DDC918DF2E7C75534B0",1)</v>
      </c>
    </row>
    <row r="41" customHeight="1" spans="1:6">
      <c r="A41" s="9">
        <v>38</v>
      </c>
      <c r="B41" s="9" t="s">
        <v>119</v>
      </c>
      <c r="C41" s="9" t="s">
        <v>120</v>
      </c>
      <c r="D41" s="9">
        <v>3</v>
      </c>
      <c r="E41" s="23" t="s">
        <v>121</v>
      </c>
      <c r="F41" s="22" t="str">
        <f>_xlfn.DISPIMG("ID_78A7B54B1D5141BA81C3337152EB1424",1)</f>
        <v>=DISPIMG("ID_78A7B54B1D5141BA81C3337152EB1424",1)</v>
      </c>
    </row>
    <row r="42" customHeight="1" spans="1:6">
      <c r="A42" s="9">
        <v>39</v>
      </c>
      <c r="B42" s="9" t="s">
        <v>122</v>
      </c>
      <c r="C42" s="9" t="s">
        <v>123</v>
      </c>
      <c r="D42" s="9">
        <v>1</v>
      </c>
      <c r="E42" s="21" t="s">
        <v>124</v>
      </c>
      <c r="F42" s="22" t="str">
        <f>_xlfn.DISPIMG("ID_E24B6AD8DE0940DC96084818DC8020FB",1)</f>
        <v>=DISPIMG("ID_E24B6AD8DE0940DC96084818DC8020FB",1)</v>
      </c>
    </row>
    <row r="43" customHeight="1" spans="1:6">
      <c r="A43" s="9">
        <v>40</v>
      </c>
      <c r="B43" s="9" t="s">
        <v>125</v>
      </c>
      <c r="C43" s="9" t="s">
        <v>126</v>
      </c>
      <c r="D43" s="9">
        <v>1</v>
      </c>
      <c r="E43" s="21" t="s">
        <v>127</v>
      </c>
      <c r="F43" s="22" t="str">
        <f>_xlfn.DISPIMG("ID_3099D2300F5D48CB85ECDD6F220B4497",1)</f>
        <v>=DISPIMG("ID_3099D2300F5D48CB85ECDD6F220B4497",1)</v>
      </c>
    </row>
    <row r="44" customHeight="1" spans="1:6">
      <c r="A44" s="9">
        <v>41</v>
      </c>
      <c r="B44" s="9" t="s">
        <v>128</v>
      </c>
      <c r="C44" s="9" t="s">
        <v>129</v>
      </c>
      <c r="D44" s="9">
        <v>1</v>
      </c>
      <c r="E44" s="24" t="s">
        <v>130</v>
      </c>
      <c r="F44" s="22" t="str">
        <f>_xlfn.DISPIMG("ID_80330628A5754D17BEB5827A2D4AED33",1)</f>
        <v>=DISPIMG("ID_80330628A5754D17BEB5827A2D4AED33",1)</v>
      </c>
    </row>
    <row r="45" customHeight="1" spans="1:6">
      <c r="A45" s="9">
        <v>42</v>
      </c>
      <c r="B45" s="9" t="s">
        <v>131</v>
      </c>
      <c r="C45" s="9" t="s">
        <v>132</v>
      </c>
      <c r="D45" s="9">
        <v>2</v>
      </c>
      <c r="E45" s="24" t="s">
        <v>133</v>
      </c>
      <c r="F45" s="22" t="str">
        <f>_xlfn.DISPIMG("ID_27D525D034FC4E21B40262CFF1F4FED3",1)</f>
        <v>=DISPIMG("ID_27D525D034FC4E21B40262CFF1F4FED3",1)</v>
      </c>
    </row>
    <row r="46" customHeight="1" spans="1:6">
      <c r="A46" s="9">
        <v>43</v>
      </c>
      <c r="B46" s="9" t="s">
        <v>134</v>
      </c>
      <c r="C46" s="9" t="s">
        <v>135</v>
      </c>
      <c r="D46" s="9">
        <v>2</v>
      </c>
      <c r="E46" s="24" t="s">
        <v>136</v>
      </c>
      <c r="F46" s="22" t="str">
        <f>_xlfn.DISPIMG("ID_C58B7E5929544BEB8C67ACBED208073E",1)</f>
        <v>=DISPIMG("ID_C58B7E5929544BEB8C67ACBED208073E",1)</v>
      </c>
    </row>
    <row r="47" customHeight="1" spans="1:6">
      <c r="A47" s="9">
        <v>44</v>
      </c>
      <c r="B47" s="9" t="s">
        <v>137</v>
      </c>
      <c r="C47" s="9" t="s">
        <v>138</v>
      </c>
      <c r="D47" s="9">
        <v>1</v>
      </c>
      <c r="E47" s="24" t="s">
        <v>139</v>
      </c>
      <c r="F47" s="22" t="str">
        <f>_xlfn.DISPIMG("ID_D88B6D04BC9848D68A84A450E55E3824",1)</f>
        <v>=DISPIMG("ID_D88B6D04BC9848D68A84A450E55E3824",1)</v>
      </c>
    </row>
    <row r="48" customHeight="1" spans="1:6">
      <c r="A48" s="9">
        <v>45</v>
      </c>
      <c r="B48" s="9" t="s">
        <v>140</v>
      </c>
      <c r="C48" s="9" t="s">
        <v>141</v>
      </c>
      <c r="D48" s="9">
        <v>1</v>
      </c>
      <c r="E48" s="24" t="s">
        <v>142</v>
      </c>
      <c r="F48" s="22" t="str">
        <f>_xlfn.DISPIMG("ID_66531E851C9E4559A7656667FEDEF0D6",1)</f>
        <v>=DISPIMG("ID_66531E851C9E4559A7656667FEDEF0D6",1)</v>
      </c>
    </row>
    <row r="49" customHeight="1" spans="1:6">
      <c r="A49" s="9">
        <v>46</v>
      </c>
      <c r="B49" s="9" t="s">
        <v>143</v>
      </c>
      <c r="C49" s="9" t="s">
        <v>144</v>
      </c>
      <c r="D49" s="9">
        <v>1</v>
      </c>
      <c r="E49" s="24" t="s">
        <v>145</v>
      </c>
      <c r="F49" s="22" t="str">
        <f>_xlfn.DISPIMG("ID_C7F3ABD0BED54E8BB43BABE9D2BCD687",1)</f>
        <v>=DISPIMG("ID_C7F3ABD0BED54E8BB43BABE9D2BCD687",1)</v>
      </c>
    </row>
    <row r="50" customHeight="1" spans="1:6">
      <c r="A50" s="9">
        <v>47</v>
      </c>
      <c r="B50" s="9" t="s">
        <v>146</v>
      </c>
      <c r="C50" s="9" t="s">
        <v>147</v>
      </c>
      <c r="D50" s="9">
        <v>2</v>
      </c>
      <c r="E50" s="24" t="s">
        <v>148</v>
      </c>
      <c r="F50" s="22" t="str">
        <f>_xlfn.DISPIMG("ID_FB286071FE8E465FBD9FA82ADDA2F8E3",1)</f>
        <v>=DISPIMG("ID_FB286071FE8E465FBD9FA82ADDA2F8E3",1)</v>
      </c>
    </row>
    <row r="51" customHeight="1" spans="1:6">
      <c r="A51" s="9">
        <v>48</v>
      </c>
      <c r="B51" s="9" t="s">
        <v>149</v>
      </c>
      <c r="C51" s="9" t="s">
        <v>150</v>
      </c>
      <c r="D51" s="9">
        <v>2</v>
      </c>
      <c r="E51" s="21" t="s">
        <v>151</v>
      </c>
      <c r="F51" s="22" t="str">
        <f>_xlfn.DISPIMG("ID_0C298705F67A49269CB86ED17A5FA13E",1)</f>
        <v>=DISPIMG("ID_0C298705F67A49269CB86ED17A5FA13E",1)</v>
      </c>
    </row>
    <row r="52" customHeight="1" spans="1:6">
      <c r="A52" s="9">
        <v>49</v>
      </c>
      <c r="B52" s="9" t="s">
        <v>152</v>
      </c>
      <c r="C52" s="9" t="s">
        <v>153</v>
      </c>
      <c r="D52" s="9">
        <v>2</v>
      </c>
      <c r="E52" s="21" t="s">
        <v>154</v>
      </c>
      <c r="F52" s="22" t="str">
        <f>_xlfn.DISPIMG("ID_2E66E38F17DA44ABBC3BD0069FE8BBFC",1)</f>
        <v>=DISPIMG("ID_2E66E38F17DA44ABBC3BD0069FE8BBFC",1)</v>
      </c>
    </row>
    <row r="53" customHeight="1" spans="1:6">
      <c r="A53" s="9">
        <v>50</v>
      </c>
      <c r="B53" s="9" t="s">
        <v>155</v>
      </c>
      <c r="C53" s="9" t="s">
        <v>155</v>
      </c>
      <c r="D53" s="9">
        <v>1</v>
      </c>
      <c r="E53" s="25" t="s">
        <v>156</v>
      </c>
      <c r="F53" s="26" t="str">
        <f>_xlfn.DISPIMG("ID_FB4B4398FB504A44BA4E956902F581B2",1)</f>
        <v>=DISPIMG("ID_FB4B4398FB504A44BA4E956902F581B2",1)</v>
      </c>
    </row>
    <row r="54" customHeight="1" spans="1:6">
      <c r="A54" s="9">
        <v>51</v>
      </c>
      <c r="B54" s="9" t="s">
        <v>157</v>
      </c>
      <c r="C54" s="9" t="s">
        <v>157</v>
      </c>
      <c r="D54" s="9">
        <v>2</v>
      </c>
      <c r="E54" s="25" t="s">
        <v>158</v>
      </c>
      <c r="F54" s="26" t="str">
        <f>_xlfn.DISPIMG("ID_EB337A26BEE444A689AC287E1B0BE2CB",1)</f>
        <v>=DISPIMG("ID_EB337A26BEE444A689AC287E1B0BE2CB",1)</v>
      </c>
    </row>
    <row r="55" customHeight="1" spans="1:6">
      <c r="A55" s="9">
        <v>52</v>
      </c>
      <c r="B55" s="9" t="s">
        <v>159</v>
      </c>
      <c r="C55" s="9" t="s">
        <v>159</v>
      </c>
      <c r="D55" s="9">
        <v>1</v>
      </c>
      <c r="E55" s="24" t="s">
        <v>160</v>
      </c>
      <c r="F55" s="22" t="str">
        <f>_xlfn.DISPIMG("ID_A8BAD82B1A8B47499DCD23052E14C82A",1)</f>
        <v>=DISPIMG("ID_A8BAD82B1A8B47499DCD23052E14C82A",1)</v>
      </c>
    </row>
    <row r="56" customHeight="1" spans="1:6">
      <c r="A56" s="9">
        <v>53</v>
      </c>
      <c r="B56" s="9" t="s">
        <v>161</v>
      </c>
      <c r="C56" s="9" t="s">
        <v>162</v>
      </c>
      <c r="D56" s="9">
        <v>1</v>
      </c>
      <c r="E56" s="27" t="s">
        <v>163</v>
      </c>
      <c r="F56" s="22" t="str">
        <f>_xlfn.DISPIMG("ID_847F3441316B4F6E9F35BFFCE70FD4F4",1)</f>
        <v>=DISPIMG("ID_847F3441316B4F6E9F35BFFCE70FD4F4",1)</v>
      </c>
    </row>
    <row r="57" customHeight="1" spans="1:6">
      <c r="A57" s="9">
        <v>54</v>
      </c>
      <c r="B57" s="9" t="s">
        <v>164</v>
      </c>
      <c r="C57" s="9" t="s">
        <v>164</v>
      </c>
      <c r="D57" s="9">
        <v>2</v>
      </c>
      <c r="E57" s="24" t="s">
        <v>165</v>
      </c>
      <c r="F57" s="22" t="str">
        <f>_xlfn.DISPIMG("ID_3E98462EBCC34A129C9313A119250894",1)</f>
        <v>=DISPIMG("ID_3E98462EBCC34A129C9313A119250894",1)</v>
      </c>
    </row>
    <row r="58" customHeight="1" spans="1:6">
      <c r="A58" s="9">
        <v>55</v>
      </c>
      <c r="B58" s="9" t="s">
        <v>166</v>
      </c>
      <c r="C58" s="9" t="s">
        <v>167</v>
      </c>
      <c r="D58" s="9">
        <v>1</v>
      </c>
      <c r="E58" s="19" t="s">
        <v>168</v>
      </c>
      <c r="F58" s="11" t="str">
        <f>_xlfn.DISPIMG("ID_7C18AB6A2C9A456DBC19B2C524E4867F",1)</f>
        <v>=DISPIMG("ID_7C18AB6A2C9A456DBC19B2C524E4867F",1)</v>
      </c>
    </row>
    <row r="59" customHeight="1" spans="1:6">
      <c r="A59" s="9">
        <v>56</v>
      </c>
      <c r="B59" s="9" t="s">
        <v>169</v>
      </c>
      <c r="C59" s="9" t="s">
        <v>170</v>
      </c>
      <c r="D59" s="9">
        <v>1</v>
      </c>
      <c r="E59" s="19" t="s">
        <v>171</v>
      </c>
      <c r="F59" s="11" t="str">
        <f>_xlfn.DISPIMG("ID_976C45753FC049269C7623BABC03AEBB",1)</f>
        <v>=DISPIMG("ID_976C45753FC049269C7623BABC03AEBB",1)</v>
      </c>
    </row>
    <row r="60" customHeight="1" spans="1:6">
      <c r="A60" s="9">
        <v>57</v>
      </c>
      <c r="B60" s="9" t="s">
        <v>172</v>
      </c>
      <c r="C60" s="9" t="s">
        <v>173</v>
      </c>
      <c r="D60" s="9">
        <v>1</v>
      </c>
      <c r="E60" s="19" t="s">
        <v>174</v>
      </c>
      <c r="F60" s="11" t="str">
        <f>_xlfn.DISPIMG("ID_8DA2C45B1CA74859BC80AAC7289CEACC",1)</f>
        <v>=DISPIMG("ID_8DA2C45B1CA74859BC80AAC7289CEACC",1)</v>
      </c>
    </row>
    <row r="61" customHeight="1" spans="1:6">
      <c r="A61" s="9">
        <v>58</v>
      </c>
      <c r="B61" s="9" t="s">
        <v>175</v>
      </c>
      <c r="C61" s="9" t="s">
        <v>176</v>
      </c>
      <c r="D61" s="9">
        <v>1</v>
      </c>
      <c r="E61" s="19" t="s">
        <v>177</v>
      </c>
      <c r="F61" s="11" t="str">
        <f>_xlfn.DISPIMG("ID_80408085F5EF4FC5B00906E737B69843",1)</f>
        <v>=DISPIMG("ID_80408085F5EF4FC5B00906E737B69843",1)</v>
      </c>
    </row>
    <row r="62" customHeight="1" spans="1:6">
      <c r="A62" s="9">
        <v>59</v>
      </c>
      <c r="B62" s="9" t="s">
        <v>178</v>
      </c>
      <c r="C62" s="9" t="s">
        <v>179</v>
      </c>
      <c r="D62" s="9">
        <v>1</v>
      </c>
      <c r="E62" s="28" t="s">
        <v>180</v>
      </c>
      <c r="F62" s="13" t="str">
        <f>_xlfn.DISPIMG("ID_C1FA6FC88DDD484B953B2EF7A5462EC7",1)</f>
        <v>=DISPIMG("ID_C1FA6FC88DDD484B953B2EF7A5462EC7",1)</v>
      </c>
    </row>
    <row r="63" customHeight="1" spans="1:6">
      <c r="A63" s="9" t="s">
        <v>181</v>
      </c>
      <c r="B63" s="9"/>
      <c r="C63" s="9"/>
      <c r="D63" s="9"/>
      <c r="E63" s="28"/>
      <c r="F63" s="13"/>
    </row>
    <row r="64" customHeight="1" spans="1:6">
      <c r="A64" s="5" t="s">
        <v>182</v>
      </c>
      <c r="B64" s="5"/>
      <c r="C64" s="5"/>
      <c r="D64" s="5"/>
      <c r="E64" s="6"/>
      <c r="F64" s="5"/>
    </row>
    <row r="65" customHeight="1" spans="1:6">
      <c r="A65" s="7" t="s">
        <v>2</v>
      </c>
      <c r="B65" s="7" t="s">
        <v>3</v>
      </c>
      <c r="C65" s="7" t="s">
        <v>4</v>
      </c>
      <c r="D65" s="7" t="s">
        <v>5</v>
      </c>
      <c r="E65" s="8" t="s">
        <v>6</v>
      </c>
      <c r="F65" s="7" t="s">
        <v>7</v>
      </c>
    </row>
    <row r="66" customHeight="1" spans="1:6">
      <c r="A66" s="9">
        <v>1</v>
      </c>
      <c r="B66" s="9" t="s">
        <v>183</v>
      </c>
      <c r="C66" s="9" t="s">
        <v>184</v>
      </c>
      <c r="D66" s="9">
        <v>3</v>
      </c>
      <c r="E66" s="29" t="s">
        <v>185</v>
      </c>
      <c r="F66" s="30" t="str">
        <f>_xlfn.DISPIMG("ID_34F2B14EB8C14B24B713B71DE3B9600D",1)</f>
        <v>=DISPIMG("ID_34F2B14EB8C14B24B713B71DE3B9600D",1)</v>
      </c>
    </row>
    <row r="67" customHeight="1" spans="1:6">
      <c r="A67" s="9">
        <v>2</v>
      </c>
      <c r="B67" s="9" t="s">
        <v>186</v>
      </c>
      <c r="C67" s="9" t="s">
        <v>187</v>
      </c>
      <c r="D67" s="9">
        <v>3</v>
      </c>
      <c r="E67" s="31" t="s">
        <v>188</v>
      </c>
      <c r="F67" s="30" t="str">
        <f>_xlfn.DISPIMG("ID_70080022D36540D7B79423EFBADB0878",1)</f>
        <v>=DISPIMG("ID_70080022D36540D7B79423EFBADB0878",1)</v>
      </c>
    </row>
    <row r="68" customHeight="1" spans="1:6">
      <c r="A68" s="9">
        <v>3</v>
      </c>
      <c r="B68" s="9" t="s">
        <v>189</v>
      </c>
      <c r="C68" s="9" t="s">
        <v>190</v>
      </c>
      <c r="D68" s="9">
        <v>6</v>
      </c>
      <c r="E68" s="31" t="s">
        <v>191</v>
      </c>
      <c r="F68" s="30" t="str">
        <f>_xlfn.DISPIMG("ID_3432DBF0EC3B488AB7C81FB1016EF903",1)</f>
        <v>=DISPIMG("ID_3432DBF0EC3B488AB7C81FB1016EF903",1)</v>
      </c>
    </row>
    <row r="69" customHeight="1" spans="1:6">
      <c r="A69" s="9">
        <v>4</v>
      </c>
      <c r="B69" s="9" t="s">
        <v>192</v>
      </c>
      <c r="C69" s="9" t="s">
        <v>193</v>
      </c>
      <c r="D69" s="9">
        <v>3</v>
      </c>
      <c r="E69" s="31" t="s">
        <v>194</v>
      </c>
      <c r="F69" s="30" t="str">
        <f>_xlfn.DISPIMG("ID_EDDE70F014C54C569928878DE2B81CBE",1)</f>
        <v>=DISPIMG("ID_EDDE70F014C54C569928878DE2B81CBE",1)</v>
      </c>
    </row>
    <row r="70" customHeight="1" spans="1:6">
      <c r="A70" s="9">
        <v>5</v>
      </c>
      <c r="B70" s="9" t="s">
        <v>195</v>
      </c>
      <c r="C70" s="9" t="s">
        <v>196</v>
      </c>
      <c r="D70" s="9">
        <v>2</v>
      </c>
      <c r="E70" s="31" t="s">
        <v>197</v>
      </c>
      <c r="F70" s="30" t="str">
        <f>_xlfn.DISPIMG("ID_7DB3007591FA49DAA7597F0A5FA8F2DE",1)</f>
        <v>=DISPIMG("ID_7DB3007591FA49DAA7597F0A5FA8F2DE",1)</v>
      </c>
    </row>
    <row r="71" customHeight="1" spans="1:6">
      <c r="A71" s="9">
        <v>6</v>
      </c>
      <c r="B71" s="9" t="s">
        <v>198</v>
      </c>
      <c r="C71" s="9" t="s">
        <v>199</v>
      </c>
      <c r="D71" s="9">
        <v>3</v>
      </c>
      <c r="E71" s="31" t="s">
        <v>200</v>
      </c>
      <c r="F71" s="30" t="str">
        <f>_xlfn.DISPIMG("ID_21AACAF3E4724363B11129A1C152D975",1)</f>
        <v>=DISPIMG("ID_21AACAF3E4724363B11129A1C152D975",1)</v>
      </c>
    </row>
    <row r="72" customHeight="1" spans="1:6">
      <c r="A72" s="9">
        <v>7</v>
      </c>
      <c r="B72" s="9" t="s">
        <v>201</v>
      </c>
      <c r="C72" s="9" t="s">
        <v>202</v>
      </c>
      <c r="D72" s="9">
        <v>3</v>
      </c>
      <c r="E72" s="31" t="s">
        <v>203</v>
      </c>
      <c r="F72" s="30" t="str">
        <f>_xlfn.DISPIMG("ID_79EC9B1D80994B2CAE8E01245EF0872A",1)</f>
        <v>=DISPIMG("ID_79EC9B1D80994B2CAE8E01245EF0872A",1)</v>
      </c>
    </row>
    <row r="73" customHeight="1" spans="1:6">
      <c r="A73" s="9">
        <v>8</v>
      </c>
      <c r="B73" s="9" t="s">
        <v>204</v>
      </c>
      <c r="C73" s="9" t="s">
        <v>205</v>
      </c>
      <c r="D73" s="9">
        <v>3</v>
      </c>
      <c r="E73" s="31" t="s">
        <v>206</v>
      </c>
      <c r="F73" s="30" t="str">
        <f>_xlfn.DISPIMG("ID_68EF904EA3D440388B789EDA1FDACD9E",1)</f>
        <v>=DISPIMG("ID_68EF904EA3D440388B789EDA1FDACD9E",1)</v>
      </c>
    </row>
    <row r="74" customHeight="1" spans="1:6">
      <c r="A74" s="9">
        <v>9</v>
      </c>
      <c r="B74" s="9" t="s">
        <v>207</v>
      </c>
      <c r="C74" s="9" t="s">
        <v>208</v>
      </c>
      <c r="D74" s="9">
        <v>3</v>
      </c>
      <c r="E74" s="31" t="s">
        <v>209</v>
      </c>
      <c r="F74" s="30" t="str">
        <f>_xlfn.DISPIMG("ID_E7CE8CB4577045588553C21C0C7916FD",1)</f>
        <v>=DISPIMG("ID_E7CE8CB4577045588553C21C0C7916FD",1)</v>
      </c>
    </row>
    <row r="75" customHeight="1" spans="1:6">
      <c r="A75" s="9">
        <v>10</v>
      </c>
      <c r="B75" s="9" t="s">
        <v>210</v>
      </c>
      <c r="C75" s="9" t="s">
        <v>211</v>
      </c>
      <c r="D75" s="9">
        <v>3</v>
      </c>
      <c r="E75" s="31" t="s">
        <v>212</v>
      </c>
      <c r="F75" s="30" t="str">
        <f>_xlfn.DISPIMG("ID_59DF680742804BA78F136BF7633E904D",1)</f>
        <v>=DISPIMG("ID_59DF680742804BA78F136BF7633E904D",1)</v>
      </c>
    </row>
    <row r="76" customHeight="1" spans="1:6">
      <c r="A76" s="9">
        <v>11</v>
      </c>
      <c r="B76" s="9" t="s">
        <v>213</v>
      </c>
      <c r="C76" s="9" t="s">
        <v>214</v>
      </c>
      <c r="D76" s="9">
        <v>3</v>
      </c>
      <c r="E76" s="31" t="s">
        <v>215</v>
      </c>
      <c r="F76" s="30" t="str">
        <f>_xlfn.DISPIMG("ID_DB8DBDD15F0540798A026B1F748FF6B2",1)</f>
        <v>=DISPIMG("ID_DB8DBDD15F0540798A026B1F748FF6B2",1)</v>
      </c>
    </row>
    <row r="77" customHeight="1" spans="1:6">
      <c r="A77" s="9">
        <v>12</v>
      </c>
      <c r="B77" s="9" t="s">
        <v>216</v>
      </c>
      <c r="C77" s="9" t="s">
        <v>217</v>
      </c>
      <c r="D77" s="9">
        <v>2</v>
      </c>
      <c r="E77" s="31" t="s">
        <v>218</v>
      </c>
      <c r="F77" s="30" t="str">
        <f>_xlfn.DISPIMG("ID_23A367B974804307AB35CFD2ADFB706B",1)</f>
        <v>=DISPIMG("ID_23A367B974804307AB35CFD2ADFB706B",1)</v>
      </c>
    </row>
    <row r="78" customHeight="1" spans="1:6">
      <c r="A78" s="9">
        <v>13</v>
      </c>
      <c r="B78" s="9" t="s">
        <v>219</v>
      </c>
      <c r="C78" s="9" t="s">
        <v>220</v>
      </c>
      <c r="D78" s="9">
        <v>3</v>
      </c>
      <c r="E78" s="31" t="s">
        <v>221</v>
      </c>
      <c r="F78" s="30" t="str">
        <f>_xlfn.DISPIMG("ID_A29DAF6AC55342AABB55F0F61A2C498D",1)</f>
        <v>=DISPIMG("ID_A29DAF6AC55342AABB55F0F61A2C498D",1)</v>
      </c>
    </row>
    <row r="79" customHeight="1" spans="1:6">
      <c r="A79" s="9">
        <v>14</v>
      </c>
      <c r="B79" s="9" t="s">
        <v>222</v>
      </c>
      <c r="C79" s="9" t="s">
        <v>223</v>
      </c>
      <c r="D79" s="9">
        <v>2</v>
      </c>
      <c r="E79" s="31" t="s">
        <v>224</v>
      </c>
      <c r="F79" s="30" t="str">
        <f>_xlfn.DISPIMG("ID_6756165AA3DE45DBBBDAF9A36045F8FE",1)</f>
        <v>=DISPIMG("ID_6756165AA3DE45DBBBDAF9A36045F8FE",1)</v>
      </c>
    </row>
    <row r="80" customHeight="1" spans="1:6">
      <c r="A80" s="9">
        <v>15</v>
      </c>
      <c r="B80" s="9" t="s">
        <v>225</v>
      </c>
      <c r="C80" s="9" t="s">
        <v>226</v>
      </c>
      <c r="D80" s="9">
        <v>3</v>
      </c>
      <c r="E80" s="31" t="s">
        <v>227</v>
      </c>
      <c r="F80" s="30" t="str">
        <f>_xlfn.DISPIMG("ID_E5935E1FBC5D4824A5AFA0A1D4AEEC1F",1)</f>
        <v>=DISPIMG("ID_E5935E1FBC5D4824A5AFA0A1D4AEEC1F",1)</v>
      </c>
    </row>
    <row r="81" customHeight="1" spans="1:6">
      <c r="A81" s="9">
        <v>16</v>
      </c>
      <c r="B81" s="9" t="s">
        <v>228</v>
      </c>
      <c r="C81" s="9" t="s">
        <v>229</v>
      </c>
      <c r="D81" s="9">
        <v>3</v>
      </c>
      <c r="E81" s="31" t="s">
        <v>230</v>
      </c>
      <c r="F81" s="30" t="str">
        <f>_xlfn.DISPIMG("ID_64F000410B194920B93A03C36A6CB280",1)</f>
        <v>=DISPIMG("ID_64F000410B194920B93A03C36A6CB280",1)</v>
      </c>
    </row>
    <row r="82" customHeight="1" spans="1:6">
      <c r="A82" s="9">
        <v>17</v>
      </c>
      <c r="B82" s="9" t="s">
        <v>231</v>
      </c>
      <c r="C82" s="9" t="s">
        <v>232</v>
      </c>
      <c r="D82" s="9">
        <v>3</v>
      </c>
      <c r="E82" s="31" t="s">
        <v>233</v>
      </c>
      <c r="F82" s="30" t="str">
        <f>_xlfn.DISPIMG("ID_074428F1492346208703AF4432753D76",1)</f>
        <v>=DISPIMG("ID_074428F1492346208703AF4432753D76",1)</v>
      </c>
    </row>
    <row r="83" customHeight="1" spans="1:6">
      <c r="A83" s="9">
        <v>18</v>
      </c>
      <c r="B83" s="9" t="s">
        <v>234</v>
      </c>
      <c r="C83" s="9" t="s">
        <v>235</v>
      </c>
      <c r="D83" s="9">
        <v>3</v>
      </c>
      <c r="E83" s="31" t="s">
        <v>236</v>
      </c>
      <c r="F83" s="30" t="str">
        <f>_xlfn.DISPIMG("ID_8F5C950FBAAC466BA6B6737F2CE8DACE",1)</f>
        <v>=DISPIMG("ID_8F5C950FBAAC466BA6B6737F2CE8DACE",1)</v>
      </c>
    </row>
    <row r="84" customHeight="1" spans="1:6">
      <c r="A84" s="9">
        <v>19</v>
      </c>
      <c r="B84" s="9" t="s">
        <v>237</v>
      </c>
      <c r="C84" s="9" t="s">
        <v>238</v>
      </c>
      <c r="D84" s="9">
        <v>4</v>
      </c>
      <c r="E84" s="31" t="s">
        <v>239</v>
      </c>
      <c r="F84" s="30" t="str">
        <f>_xlfn.DISPIMG("ID_E7E4B94460F44608B6C450191131E9B2",1)</f>
        <v>=DISPIMG("ID_E7E4B94460F44608B6C450191131E9B2",1)</v>
      </c>
    </row>
    <row r="85" customHeight="1" spans="1:6">
      <c r="A85" s="9">
        <v>20</v>
      </c>
      <c r="B85" s="9" t="s">
        <v>240</v>
      </c>
      <c r="C85" s="9" t="s">
        <v>241</v>
      </c>
      <c r="D85" s="9">
        <v>1</v>
      </c>
      <c r="E85" s="31" t="s">
        <v>242</v>
      </c>
      <c r="F85" s="30" t="str">
        <f>_xlfn.DISPIMG("ID_8951F3F2E09D41DC93CB801D42AC30F4",1)</f>
        <v>=DISPIMG("ID_8951F3F2E09D41DC93CB801D42AC30F4",1)</v>
      </c>
    </row>
    <row r="86" customHeight="1" spans="1:6">
      <c r="A86" s="9">
        <v>21</v>
      </c>
      <c r="B86" s="9" t="s">
        <v>243</v>
      </c>
      <c r="C86" s="9" t="s">
        <v>244</v>
      </c>
      <c r="D86" s="9">
        <v>1</v>
      </c>
      <c r="E86" s="31" t="s">
        <v>245</v>
      </c>
      <c r="F86" s="30" t="str">
        <f>_xlfn.DISPIMG("ID_A6A9FEC9E0D94F29B1A0E83AD3B307A2",1)</f>
        <v>=DISPIMG("ID_A6A9FEC9E0D94F29B1A0E83AD3B307A2",1)</v>
      </c>
    </row>
    <row r="87" customHeight="1" spans="1:6">
      <c r="A87" s="9">
        <v>22</v>
      </c>
      <c r="B87" s="9" t="s">
        <v>246</v>
      </c>
      <c r="C87" s="9" t="s">
        <v>247</v>
      </c>
      <c r="D87" s="9">
        <v>1</v>
      </c>
      <c r="E87" s="31" t="s">
        <v>248</v>
      </c>
      <c r="F87" s="30" t="str">
        <f>_xlfn.DISPIMG("ID_72A2048F049C46DDB9D25055E949856F",1)</f>
        <v>=DISPIMG("ID_72A2048F049C46DDB9D25055E949856F",1)</v>
      </c>
    </row>
    <row r="88" customHeight="1" spans="1:6">
      <c r="A88" s="9">
        <v>23</v>
      </c>
      <c r="B88" s="9" t="s">
        <v>249</v>
      </c>
      <c r="C88" s="9" t="s">
        <v>250</v>
      </c>
      <c r="D88" s="9">
        <v>7</v>
      </c>
      <c r="E88" s="31" t="s">
        <v>251</v>
      </c>
      <c r="F88" s="30" t="str">
        <f>_xlfn.DISPIMG("ID_7332D662605A4ECFB330A780209EEB79",1)</f>
        <v>=DISPIMG("ID_7332D662605A4ECFB330A780209EEB79",1)</v>
      </c>
    </row>
    <row r="89" customHeight="1" spans="1:6">
      <c r="A89" s="9">
        <v>24</v>
      </c>
      <c r="B89" s="9" t="s">
        <v>252</v>
      </c>
      <c r="C89" s="9" t="s">
        <v>253</v>
      </c>
      <c r="D89" s="9">
        <v>1</v>
      </c>
      <c r="E89" s="31" t="s">
        <v>254</v>
      </c>
      <c r="F89" s="30" t="str">
        <f>_xlfn.DISPIMG("ID_2D13B1282DD1474CB176CE7399ED9A4C",1)</f>
        <v>=DISPIMG("ID_2D13B1282DD1474CB176CE7399ED9A4C",1)</v>
      </c>
    </row>
    <row r="90" customHeight="1" spans="1:6">
      <c r="A90" s="9">
        <v>25</v>
      </c>
      <c r="B90" s="9" t="s">
        <v>255</v>
      </c>
      <c r="C90" s="9" t="s">
        <v>256</v>
      </c>
      <c r="D90" s="9">
        <v>10</v>
      </c>
      <c r="E90" s="31" t="s">
        <v>257</v>
      </c>
      <c r="F90" s="30" t="str">
        <f>_xlfn.DISPIMG("ID_6A0A08407BC0438F96ABE9F692E63AE0",1)</f>
        <v>=DISPIMG("ID_6A0A08407BC0438F96ABE9F692E63AE0",1)</v>
      </c>
    </row>
    <row r="91" customHeight="1" spans="1:6">
      <c r="A91" s="9">
        <v>26</v>
      </c>
      <c r="B91" s="9" t="s">
        <v>258</v>
      </c>
      <c r="C91" s="9" t="s">
        <v>259</v>
      </c>
      <c r="D91" s="9">
        <v>15</v>
      </c>
      <c r="E91" s="31" t="s">
        <v>260</v>
      </c>
      <c r="F91" s="30" t="str">
        <f>_xlfn.DISPIMG("ID_62AEB775861B48CC9E65F17404385712",1)</f>
        <v>=DISPIMG("ID_62AEB775861B48CC9E65F17404385712",1)</v>
      </c>
    </row>
    <row r="92" customHeight="1" spans="1:6">
      <c r="A92" s="9">
        <v>27</v>
      </c>
      <c r="B92" s="9" t="s">
        <v>261</v>
      </c>
      <c r="C92" s="9" t="s">
        <v>262</v>
      </c>
      <c r="D92" s="9">
        <v>2</v>
      </c>
      <c r="E92" s="31" t="s">
        <v>263</v>
      </c>
      <c r="F92" s="30" t="str">
        <f>_xlfn.DISPIMG("ID_375315E952A545AC8E15829ACBEB81C5",1)</f>
        <v>=DISPIMG("ID_375315E952A545AC8E15829ACBEB81C5",1)</v>
      </c>
    </row>
    <row r="93" customHeight="1" spans="1:6">
      <c r="A93" s="9">
        <v>28</v>
      </c>
      <c r="B93" s="9" t="s">
        <v>264</v>
      </c>
      <c r="C93" s="9" t="s">
        <v>265</v>
      </c>
      <c r="D93" s="9">
        <v>10</v>
      </c>
      <c r="E93" s="31" t="s">
        <v>266</v>
      </c>
      <c r="F93" s="30" t="str">
        <f>_xlfn.DISPIMG("ID_5EC2E77B37704B9A84DB68BEBEC7D0B6",1)</f>
        <v>=DISPIMG("ID_5EC2E77B37704B9A84DB68BEBEC7D0B6",1)</v>
      </c>
    </row>
    <row r="94" customHeight="1" spans="1:6">
      <c r="A94" s="9">
        <v>29</v>
      </c>
      <c r="B94" s="9" t="s">
        <v>267</v>
      </c>
      <c r="C94" s="9" t="s">
        <v>268</v>
      </c>
      <c r="D94" s="9">
        <v>5</v>
      </c>
      <c r="E94" s="31" t="s">
        <v>269</v>
      </c>
      <c r="F94" s="30" t="str">
        <f>_xlfn.DISPIMG("ID_68C5942BF63D44A39BF4837D95509ED9",1)</f>
        <v>=DISPIMG("ID_68C5942BF63D44A39BF4837D95509ED9",1)</v>
      </c>
    </row>
    <row r="95" customHeight="1" spans="1:6">
      <c r="A95" s="9">
        <v>30</v>
      </c>
      <c r="B95" s="9" t="s">
        <v>270</v>
      </c>
      <c r="C95" s="9" t="s">
        <v>271</v>
      </c>
      <c r="D95" s="9">
        <v>5</v>
      </c>
      <c r="E95" s="31" t="s">
        <v>272</v>
      </c>
      <c r="F95" s="30" t="str">
        <f>_xlfn.DISPIMG("ID_EC934ECB37E14810AC550382A013323C",1)</f>
        <v>=DISPIMG("ID_EC934ECB37E14810AC550382A013323C",1)</v>
      </c>
    </row>
    <row r="96" customHeight="1" spans="1:6">
      <c r="A96" s="9">
        <v>31</v>
      </c>
      <c r="B96" s="9" t="s">
        <v>273</v>
      </c>
      <c r="C96" s="9" t="s">
        <v>274</v>
      </c>
      <c r="D96" s="9">
        <v>1</v>
      </c>
      <c r="E96" s="31" t="s">
        <v>275</v>
      </c>
      <c r="F96" s="30" t="str">
        <f>_xlfn.DISPIMG("ID_79129296D1C8485F9B21F193A195827F",1)</f>
        <v>=DISPIMG("ID_79129296D1C8485F9B21F193A195827F",1)</v>
      </c>
    </row>
    <row r="97" customHeight="1" spans="1:6">
      <c r="A97" s="9">
        <v>32</v>
      </c>
      <c r="B97" s="9" t="s">
        <v>276</v>
      </c>
      <c r="C97" s="9" t="s">
        <v>277</v>
      </c>
      <c r="D97" s="9">
        <v>1</v>
      </c>
      <c r="E97" s="31" t="s">
        <v>278</v>
      </c>
      <c r="F97" s="30" t="str">
        <f>_xlfn.DISPIMG("ID_53F608C74CD84F98B108C1648C735046",1)</f>
        <v>=DISPIMG("ID_53F608C74CD84F98B108C1648C735046",1)</v>
      </c>
    </row>
    <row r="98" customHeight="1" spans="1:6">
      <c r="A98" s="9">
        <v>33</v>
      </c>
      <c r="B98" s="9" t="s">
        <v>279</v>
      </c>
      <c r="C98" s="9" t="s">
        <v>280</v>
      </c>
      <c r="D98" s="9">
        <v>1</v>
      </c>
      <c r="E98" s="31" t="s">
        <v>281</v>
      </c>
      <c r="F98" s="30" t="str">
        <f>_xlfn.DISPIMG("ID_32B93470DDE84E2A89C2C664E2FFABD7",1)</f>
        <v>=DISPIMG("ID_32B93470DDE84E2A89C2C664E2FFABD7",1)</v>
      </c>
    </row>
    <row r="99" customHeight="1" spans="1:6">
      <c r="A99" s="9">
        <v>34</v>
      </c>
      <c r="B99" s="9" t="s">
        <v>282</v>
      </c>
      <c r="C99" s="9" t="s">
        <v>283</v>
      </c>
      <c r="D99" s="9">
        <v>1</v>
      </c>
      <c r="E99" s="31" t="s">
        <v>284</v>
      </c>
      <c r="F99" s="30" t="str">
        <f>_xlfn.DISPIMG("ID_A0382A85A409424BB517772A791C40ED",1)</f>
        <v>=DISPIMG("ID_A0382A85A409424BB517772A791C40ED",1)</v>
      </c>
    </row>
    <row r="100" customHeight="1" spans="1:6">
      <c r="A100" s="9">
        <v>35</v>
      </c>
      <c r="B100" s="9" t="s">
        <v>285</v>
      </c>
      <c r="C100" s="9" t="s">
        <v>286</v>
      </c>
      <c r="D100" s="9">
        <v>1</v>
      </c>
      <c r="E100" s="31" t="s">
        <v>287</v>
      </c>
      <c r="F100" s="30" t="str">
        <f>_xlfn.DISPIMG("ID_B0F29DD5B5334E80B5B79B9C15EEA057",1)</f>
        <v>=DISPIMG("ID_B0F29DD5B5334E80B5B79B9C15EEA057",1)</v>
      </c>
    </row>
    <row r="101" customHeight="1" spans="1:6">
      <c r="A101" s="9">
        <v>36</v>
      </c>
      <c r="B101" s="9" t="s">
        <v>288</v>
      </c>
      <c r="C101" s="9" t="s">
        <v>288</v>
      </c>
      <c r="D101" s="9">
        <v>1</v>
      </c>
      <c r="E101" s="31" t="s">
        <v>289</v>
      </c>
      <c r="F101" s="30" t="str">
        <f>_xlfn.DISPIMG("ID_C94A15D68B4947ECA0DFA94571C75A12",1)</f>
        <v>=DISPIMG("ID_C94A15D68B4947ECA0DFA94571C75A12",1)</v>
      </c>
    </row>
    <row r="102" customHeight="1" spans="1:6">
      <c r="A102" s="9">
        <v>37</v>
      </c>
      <c r="B102" s="9" t="s">
        <v>290</v>
      </c>
      <c r="C102" s="9" t="s">
        <v>290</v>
      </c>
      <c r="D102" s="9">
        <v>1</v>
      </c>
      <c r="E102" s="31" t="s">
        <v>291</v>
      </c>
      <c r="F102" s="30" t="str">
        <f>_xlfn.DISPIMG("ID_9D5F5CAAC31A439196BCB7EB02CA46E6",1)</f>
        <v>=DISPIMG("ID_9D5F5CAAC31A439196BCB7EB02CA46E6",1)</v>
      </c>
    </row>
    <row r="103" customHeight="1" spans="1:6">
      <c r="A103" s="9">
        <v>38</v>
      </c>
      <c r="B103" s="9" t="s">
        <v>292</v>
      </c>
      <c r="C103" s="9" t="s">
        <v>293</v>
      </c>
      <c r="D103" s="9">
        <v>2</v>
      </c>
      <c r="E103" s="31" t="s">
        <v>294</v>
      </c>
      <c r="F103" s="30" t="str">
        <f>_xlfn.DISPIMG("ID_7C93334BF22942D59A2C2E06D91419E9",1)</f>
        <v>=DISPIMG("ID_7C93334BF22942D59A2C2E06D91419E9",1)</v>
      </c>
    </row>
    <row r="104" customHeight="1" spans="1:6">
      <c r="A104" s="9">
        <v>39</v>
      </c>
      <c r="B104" s="9" t="s">
        <v>295</v>
      </c>
      <c r="C104" s="9" t="s">
        <v>296</v>
      </c>
      <c r="D104" s="9">
        <v>1</v>
      </c>
      <c r="E104" s="31" t="s">
        <v>297</v>
      </c>
      <c r="F104" s="30" t="str">
        <f>_xlfn.DISPIMG("ID_5EF90D28A31F47579FDAEEAD737C2046",1)</f>
        <v>=DISPIMG("ID_5EF90D28A31F47579FDAEEAD737C2046",1)</v>
      </c>
    </row>
    <row r="105" customHeight="1" spans="1:6">
      <c r="A105" s="9">
        <v>40</v>
      </c>
      <c r="B105" s="9" t="s">
        <v>298</v>
      </c>
      <c r="C105" s="9" t="s">
        <v>299</v>
      </c>
      <c r="D105" s="9">
        <v>1</v>
      </c>
      <c r="E105" s="31" t="s">
        <v>300</v>
      </c>
      <c r="F105" s="30" t="str">
        <f>_xlfn.DISPIMG("ID_401C3D1049CC4886B63989EE965BB98A",1)</f>
        <v>=DISPIMG("ID_401C3D1049CC4886B63989EE965BB98A",1)</v>
      </c>
    </row>
    <row r="106" customHeight="1" spans="1:6">
      <c r="A106" s="9">
        <v>41</v>
      </c>
      <c r="B106" s="9" t="s">
        <v>301</v>
      </c>
      <c r="C106" s="9" t="s">
        <v>301</v>
      </c>
      <c r="D106" s="9">
        <v>1</v>
      </c>
      <c r="E106" s="31" t="s">
        <v>302</v>
      </c>
      <c r="F106" s="30" t="str">
        <f>_xlfn.DISPIMG("ID_8B4EE68A6D0F44DEB19C5DB67E4C3218",1)</f>
        <v>=DISPIMG("ID_8B4EE68A6D0F44DEB19C5DB67E4C3218",1)</v>
      </c>
    </row>
    <row r="107" customHeight="1" spans="1:6">
      <c r="A107" s="9">
        <v>42</v>
      </c>
      <c r="B107" s="9" t="s">
        <v>303</v>
      </c>
      <c r="C107" s="9" t="s">
        <v>304</v>
      </c>
      <c r="D107" s="9">
        <v>1</v>
      </c>
      <c r="E107" s="31" t="s">
        <v>305</v>
      </c>
      <c r="F107" s="30" t="str">
        <f>_xlfn.DISPIMG("ID_C4853D576C4F474EAD53C94E8A4B4C5D",1)</f>
        <v>=DISPIMG("ID_C4853D576C4F474EAD53C94E8A4B4C5D",1)</v>
      </c>
    </row>
    <row r="108" customHeight="1" spans="1:6">
      <c r="A108" s="9">
        <v>43</v>
      </c>
      <c r="B108" s="9" t="s">
        <v>306</v>
      </c>
      <c r="C108" s="9" t="s">
        <v>307</v>
      </c>
      <c r="D108" s="9">
        <v>1</v>
      </c>
      <c r="E108" s="31" t="s">
        <v>308</v>
      </c>
      <c r="F108" s="30" t="str">
        <f>_xlfn.DISPIMG("ID_18D0C54F9B2444CEA1D3C479ED919868",1)</f>
        <v>=DISPIMG("ID_18D0C54F9B2444CEA1D3C479ED919868",1)</v>
      </c>
    </row>
    <row r="109" customHeight="1" spans="1:6">
      <c r="A109" s="9">
        <v>44</v>
      </c>
      <c r="B109" s="9" t="s">
        <v>306</v>
      </c>
      <c r="C109" s="9" t="s">
        <v>309</v>
      </c>
      <c r="D109" s="9">
        <v>1</v>
      </c>
      <c r="E109" s="31" t="s">
        <v>310</v>
      </c>
      <c r="F109" s="30" t="str">
        <f>_xlfn.DISPIMG("ID_0ED42F8A9D874F4798E454525A10C302",1)</f>
        <v>=DISPIMG("ID_0ED42F8A9D874F4798E454525A10C302",1)</v>
      </c>
    </row>
    <row r="110" customHeight="1" spans="1:6">
      <c r="A110" s="9">
        <v>45</v>
      </c>
      <c r="B110" s="9" t="s">
        <v>306</v>
      </c>
      <c r="C110" s="9" t="s">
        <v>311</v>
      </c>
      <c r="D110" s="9">
        <v>1</v>
      </c>
      <c r="E110" s="31" t="s">
        <v>310</v>
      </c>
      <c r="F110" s="30" t="str">
        <f>_xlfn.DISPIMG("ID_9C0EECDFD3994BF6AF3769C59E7FCE1A",1)</f>
        <v>=DISPIMG("ID_9C0EECDFD3994BF6AF3769C59E7FCE1A",1)</v>
      </c>
    </row>
    <row r="111" customHeight="1" spans="1:6">
      <c r="A111" s="9">
        <v>46</v>
      </c>
      <c r="B111" s="9" t="s">
        <v>306</v>
      </c>
      <c r="C111" s="9" t="s">
        <v>312</v>
      </c>
      <c r="D111" s="9">
        <v>1</v>
      </c>
      <c r="E111" s="31" t="s">
        <v>310</v>
      </c>
      <c r="F111" s="30" t="str">
        <f>_xlfn.DISPIMG("ID_B250FBFC9602499BA73632903EEAD13D",1)</f>
        <v>=DISPIMG("ID_B250FBFC9602499BA73632903EEAD13D",1)</v>
      </c>
    </row>
    <row r="112" customHeight="1" spans="1:6">
      <c r="A112" s="9">
        <v>47</v>
      </c>
      <c r="B112" s="9" t="s">
        <v>306</v>
      </c>
      <c r="C112" s="9" t="s">
        <v>313</v>
      </c>
      <c r="D112" s="9">
        <v>1</v>
      </c>
      <c r="E112" s="31" t="s">
        <v>310</v>
      </c>
      <c r="F112" s="30" t="str">
        <f>_xlfn.DISPIMG("ID_EF5615393B754EDEBFDF727BC205F66F",1)</f>
        <v>=DISPIMG("ID_EF5615393B754EDEBFDF727BC205F66F",1)</v>
      </c>
    </row>
    <row r="113" customHeight="1" spans="1:6">
      <c r="A113" s="9">
        <v>48</v>
      </c>
      <c r="B113" s="9" t="s">
        <v>314</v>
      </c>
      <c r="C113" s="9" t="s">
        <v>315</v>
      </c>
      <c r="D113" s="9">
        <v>2</v>
      </c>
      <c r="E113" s="31" t="s">
        <v>316</v>
      </c>
      <c r="F113" s="30" t="str">
        <f>_xlfn.DISPIMG("ID_382D3A1EABA748AABB38FE4890F10A5E",1)</f>
        <v>=DISPIMG("ID_382D3A1EABA748AABB38FE4890F10A5E",1)</v>
      </c>
    </row>
    <row r="114" customHeight="1" spans="1:6">
      <c r="A114" s="9">
        <v>49</v>
      </c>
      <c r="B114" s="9" t="s">
        <v>317</v>
      </c>
      <c r="C114" s="9" t="s">
        <v>318</v>
      </c>
      <c r="D114" s="9">
        <v>2</v>
      </c>
      <c r="E114" s="31" t="s">
        <v>319</v>
      </c>
      <c r="F114" s="30" t="str">
        <f>_xlfn.DISPIMG("ID_7299B4EA77164FD39C21E22D4C2E2333",1)</f>
        <v>=DISPIMG("ID_7299B4EA77164FD39C21E22D4C2E2333",1)</v>
      </c>
    </row>
    <row r="115" customHeight="1" spans="1:6">
      <c r="A115" s="9">
        <v>50</v>
      </c>
      <c r="B115" s="9" t="s">
        <v>320</v>
      </c>
      <c r="C115" s="9" t="s">
        <v>321</v>
      </c>
      <c r="D115" s="9">
        <v>1</v>
      </c>
      <c r="E115" s="31" t="s">
        <v>322</v>
      </c>
      <c r="F115" s="30" t="str">
        <f>_xlfn.DISPIMG("ID_C77ED1C08A424FA099F40A1418B372C1",1)</f>
        <v>=DISPIMG("ID_C77ED1C08A424FA099F40A1418B372C1",1)</v>
      </c>
    </row>
    <row r="116" customHeight="1" spans="1:6">
      <c r="A116" s="9">
        <v>51</v>
      </c>
      <c r="B116" s="9" t="s">
        <v>323</v>
      </c>
      <c r="C116" s="9" t="s">
        <v>324</v>
      </c>
      <c r="D116" s="9">
        <v>3</v>
      </c>
      <c r="E116" s="31" t="s">
        <v>325</v>
      </c>
      <c r="F116" s="30" t="str">
        <f>_xlfn.DISPIMG("ID_7399DAB55B2B46E9A3E00E0CFC168D2D",1)</f>
        <v>=DISPIMG("ID_7399DAB55B2B46E9A3E00E0CFC168D2D",1)</v>
      </c>
    </row>
    <row r="117" customHeight="1" spans="1:6">
      <c r="A117" s="9">
        <v>52</v>
      </c>
      <c r="B117" s="9" t="s">
        <v>326</v>
      </c>
      <c r="C117" s="9" t="s">
        <v>327</v>
      </c>
      <c r="D117" s="9">
        <v>1</v>
      </c>
      <c r="E117" s="10" t="s">
        <v>328</v>
      </c>
      <c r="F117" s="30" t="str">
        <f>_xlfn.DISPIMG("ID_D8D2FB5C21384C6BB63D9ED97DE9F4BC",1)</f>
        <v>=DISPIMG("ID_D8D2FB5C21384C6BB63D9ED97DE9F4BC",1)</v>
      </c>
    </row>
    <row r="118" customHeight="1" spans="1:6">
      <c r="A118" s="9">
        <v>53</v>
      </c>
      <c r="B118" s="9" t="s">
        <v>329</v>
      </c>
      <c r="C118" s="9" t="s">
        <v>330</v>
      </c>
      <c r="D118" s="9">
        <v>1</v>
      </c>
      <c r="E118" s="31" t="s">
        <v>331</v>
      </c>
      <c r="F118" s="30" t="str">
        <f>_xlfn.DISPIMG("ID_DE806A0CF9A9429CB8C06505387D53B4",1)</f>
        <v>=DISPIMG("ID_DE806A0CF9A9429CB8C06505387D53B4",1)</v>
      </c>
    </row>
    <row r="119" customHeight="1" spans="1:6">
      <c r="A119" s="9">
        <v>54</v>
      </c>
      <c r="B119" s="9" t="s">
        <v>332</v>
      </c>
      <c r="C119" s="9" t="s">
        <v>333</v>
      </c>
      <c r="D119" s="9">
        <v>3</v>
      </c>
      <c r="E119" s="31" t="s">
        <v>334</v>
      </c>
      <c r="F119" s="30" t="str">
        <f>_xlfn.DISPIMG("ID_0DD3EB25D0684CA28BBD8F38C1DBFB48",1)</f>
        <v>=DISPIMG("ID_0DD3EB25D0684CA28BBD8F38C1DBFB48",1)</v>
      </c>
    </row>
    <row r="120" customHeight="1" spans="1:6">
      <c r="A120" s="9">
        <v>55</v>
      </c>
      <c r="B120" s="9" t="s">
        <v>335</v>
      </c>
      <c r="C120" s="9" t="s">
        <v>336</v>
      </c>
      <c r="D120" s="9">
        <v>2</v>
      </c>
      <c r="E120" s="31" t="s">
        <v>337</v>
      </c>
      <c r="F120" s="30" t="str">
        <f>_xlfn.DISPIMG("ID_8ACC28A9553B4562849E7106814C58AE",1)</f>
        <v>=DISPIMG("ID_8ACC28A9553B4562849E7106814C58AE",1)</v>
      </c>
    </row>
    <row r="121" customHeight="1" spans="1:6">
      <c r="A121" s="9">
        <v>56</v>
      </c>
      <c r="B121" s="9" t="s">
        <v>338</v>
      </c>
      <c r="C121" s="9" t="s">
        <v>339</v>
      </c>
      <c r="D121" s="9">
        <v>2</v>
      </c>
      <c r="E121" s="31" t="s">
        <v>340</v>
      </c>
      <c r="F121" s="30" t="str">
        <f>_xlfn.DISPIMG("ID_FA4A79F30ECF487DB0A9D21E7410D8A3",1)</f>
        <v>=DISPIMG("ID_FA4A79F30ECF487DB0A9D21E7410D8A3",1)</v>
      </c>
    </row>
    <row r="122" customHeight="1" spans="1:6">
      <c r="A122" s="9">
        <v>57</v>
      </c>
      <c r="B122" s="9" t="s">
        <v>341</v>
      </c>
      <c r="C122" s="9" t="s">
        <v>342</v>
      </c>
      <c r="D122" s="9">
        <v>2</v>
      </c>
      <c r="E122" s="31" t="s">
        <v>343</v>
      </c>
      <c r="F122" s="30" t="str">
        <f>_xlfn.DISPIMG("ID_0C41ACD18F594B7C83FD7B73C8AA73E3",1)</f>
        <v>=DISPIMG("ID_0C41ACD18F594B7C83FD7B73C8AA73E3",1)</v>
      </c>
    </row>
    <row r="123" customHeight="1" spans="1:6">
      <c r="A123" s="9">
        <v>58</v>
      </c>
      <c r="B123" s="9" t="s">
        <v>344</v>
      </c>
      <c r="C123" s="9" t="s">
        <v>345</v>
      </c>
      <c r="D123" s="9">
        <v>1</v>
      </c>
      <c r="E123" s="31" t="s">
        <v>346</v>
      </c>
      <c r="F123" s="30" t="str">
        <f>_xlfn.DISPIMG("ID_0597C77AF2104A21BBBD689AD2DE28D5",1)</f>
        <v>=DISPIMG("ID_0597C77AF2104A21BBBD689AD2DE28D5",1)</v>
      </c>
    </row>
    <row r="124" customHeight="1" spans="1:6">
      <c r="A124" s="9">
        <v>59</v>
      </c>
      <c r="B124" s="9" t="s">
        <v>344</v>
      </c>
      <c r="C124" s="9" t="s">
        <v>347</v>
      </c>
      <c r="D124" s="9">
        <v>1</v>
      </c>
      <c r="E124" s="31" t="s">
        <v>348</v>
      </c>
      <c r="F124" s="30" t="str">
        <f>_xlfn.DISPIMG("ID_E41C046C3E4E4A748BBA3E26DCA2DFCA",1)</f>
        <v>=DISPIMG("ID_E41C046C3E4E4A748BBA3E26DCA2DFCA",1)</v>
      </c>
    </row>
    <row r="125" customHeight="1" spans="1:6">
      <c r="A125" s="9">
        <v>60</v>
      </c>
      <c r="B125" s="9" t="s">
        <v>349</v>
      </c>
      <c r="C125" s="9" t="s">
        <v>350</v>
      </c>
      <c r="D125" s="9">
        <v>2</v>
      </c>
      <c r="E125" s="31" t="s">
        <v>351</v>
      </c>
      <c r="F125" s="30" t="str">
        <f>_xlfn.DISPIMG("ID_8B8963D11D004FE2A1005256AA2FD428",1)</f>
        <v>=DISPIMG("ID_8B8963D11D004FE2A1005256AA2FD428",1)</v>
      </c>
    </row>
    <row r="126" customHeight="1" spans="1:6">
      <c r="A126" s="9">
        <v>61</v>
      </c>
      <c r="B126" s="9" t="s">
        <v>352</v>
      </c>
      <c r="C126" s="9" t="s">
        <v>353</v>
      </c>
      <c r="D126" s="9">
        <v>3</v>
      </c>
      <c r="E126" s="10" t="s">
        <v>354</v>
      </c>
      <c r="F126" s="30" t="str">
        <f>_xlfn.DISPIMG("ID_FF87AF0E82994053B23149631FDAE9CA",1)</f>
        <v>=DISPIMG("ID_FF87AF0E82994053B23149631FDAE9CA",1)</v>
      </c>
    </row>
    <row r="127" customHeight="1" spans="1:6">
      <c r="A127" s="9">
        <v>62</v>
      </c>
      <c r="B127" s="9" t="s">
        <v>355</v>
      </c>
      <c r="C127" s="9" t="s">
        <v>356</v>
      </c>
      <c r="D127" s="9">
        <v>3</v>
      </c>
      <c r="E127" s="31" t="s">
        <v>357</v>
      </c>
      <c r="F127" s="30" t="str">
        <f>_xlfn.DISPIMG("ID_7C7383E6B11E458D9BF9DEB26DF54F9F",1)</f>
        <v>=DISPIMG("ID_7C7383E6B11E458D9BF9DEB26DF54F9F",1)</v>
      </c>
    </row>
    <row r="128" customHeight="1" spans="1:6">
      <c r="A128" s="9">
        <v>63</v>
      </c>
      <c r="B128" s="9" t="s">
        <v>358</v>
      </c>
      <c r="C128" s="9" t="s">
        <v>356</v>
      </c>
      <c r="D128" s="9">
        <v>3</v>
      </c>
      <c r="E128" s="31" t="s">
        <v>359</v>
      </c>
      <c r="F128" s="30" t="str">
        <f>_xlfn.DISPIMG("ID_CAD4D9F87D8A45FE959078267D66C1E4",1)</f>
        <v>=DISPIMG("ID_CAD4D9F87D8A45FE959078267D66C1E4",1)</v>
      </c>
    </row>
    <row r="129" customHeight="1" spans="1:6">
      <c r="A129" s="9">
        <v>64</v>
      </c>
      <c r="B129" s="9" t="s">
        <v>360</v>
      </c>
      <c r="C129" s="9" t="s">
        <v>361</v>
      </c>
      <c r="D129" s="9">
        <v>3</v>
      </c>
      <c r="E129" s="31" t="s">
        <v>362</v>
      </c>
      <c r="F129" s="30" t="str">
        <f>_xlfn.DISPIMG("ID_BF0A6544C01848BCA80AE6F11824ED1F",1)</f>
        <v>=DISPIMG("ID_BF0A6544C01848BCA80AE6F11824ED1F",1)</v>
      </c>
    </row>
    <row r="130" customHeight="1" spans="1:6">
      <c r="A130" s="9">
        <v>65</v>
      </c>
      <c r="B130" s="9" t="s">
        <v>222</v>
      </c>
      <c r="C130" s="9" t="s">
        <v>363</v>
      </c>
      <c r="D130" s="9">
        <v>5</v>
      </c>
      <c r="E130" s="31" t="s">
        <v>364</v>
      </c>
      <c r="F130" s="30" t="str">
        <f>_xlfn.DISPIMG("ID_46360F3FBAFE4A17AF1994384F8BFAE6",1)</f>
        <v>=DISPIMG("ID_46360F3FBAFE4A17AF1994384F8BFAE6",1)</v>
      </c>
    </row>
    <row r="131" customHeight="1" spans="1:6">
      <c r="A131" s="9">
        <v>66</v>
      </c>
      <c r="B131" s="9" t="s">
        <v>365</v>
      </c>
      <c r="C131" s="9" t="s">
        <v>366</v>
      </c>
      <c r="D131" s="9">
        <v>5</v>
      </c>
      <c r="E131" s="31" t="s">
        <v>367</v>
      </c>
      <c r="F131" s="30" t="str">
        <f>_xlfn.DISPIMG("ID_48B7DB74D15B45AFB7A0134CD13D9FD7",1)</f>
        <v>=DISPIMG("ID_48B7DB74D15B45AFB7A0134CD13D9FD7",1)</v>
      </c>
    </row>
    <row r="132" customHeight="1" spans="1:6">
      <c r="A132" s="9">
        <v>67</v>
      </c>
      <c r="B132" s="9" t="s">
        <v>365</v>
      </c>
      <c r="C132" s="9" t="s">
        <v>368</v>
      </c>
      <c r="D132" s="9">
        <v>5</v>
      </c>
      <c r="E132" s="31" t="s">
        <v>367</v>
      </c>
      <c r="F132" s="30" t="str">
        <f>_xlfn.DISPIMG("ID_A7128A9AE3244D908394DB2D9F8C2B7E",1)</f>
        <v>=DISPIMG("ID_A7128A9AE3244D908394DB2D9F8C2B7E",1)</v>
      </c>
    </row>
    <row r="133" customHeight="1" spans="1:6">
      <c r="A133" s="9">
        <v>68</v>
      </c>
      <c r="B133" s="9" t="s">
        <v>369</v>
      </c>
      <c r="C133" s="9" t="s">
        <v>370</v>
      </c>
      <c r="D133" s="9">
        <v>1</v>
      </c>
      <c r="E133" s="32" t="s">
        <v>371</v>
      </c>
      <c r="F133" s="30" t="str">
        <f>_xlfn.DISPIMG("ID_FC7A7488464040DAA7A081B2C3344592",1)</f>
        <v>=DISPIMG("ID_FC7A7488464040DAA7A081B2C3344592",1)</v>
      </c>
    </row>
    <row r="134" customHeight="1" spans="1:6">
      <c r="A134" s="9">
        <v>69</v>
      </c>
      <c r="B134" s="9" t="s">
        <v>372</v>
      </c>
      <c r="C134" s="9" t="s">
        <v>373</v>
      </c>
      <c r="D134" s="9">
        <v>1</v>
      </c>
      <c r="E134" s="32" t="s">
        <v>374</v>
      </c>
      <c r="F134" s="30" t="str">
        <f>_xlfn.DISPIMG("ID_0D9CE3BAF8154BE8AD7592CC8E195B81",1)</f>
        <v>=DISPIMG("ID_0D9CE3BAF8154BE8AD7592CC8E195B81",1)</v>
      </c>
    </row>
    <row r="135" customHeight="1" spans="1:6">
      <c r="A135" s="9">
        <v>70</v>
      </c>
      <c r="B135" s="9" t="s">
        <v>375</v>
      </c>
      <c r="C135" s="9" t="s">
        <v>376</v>
      </c>
      <c r="D135" s="9">
        <v>1</v>
      </c>
      <c r="E135" s="32" t="s">
        <v>377</v>
      </c>
      <c r="F135" s="30" t="str">
        <f>_xlfn.DISPIMG("ID_353F327167EE463F8297FC72019C0CB9",1)</f>
        <v>=DISPIMG("ID_353F327167EE463F8297FC72019C0CB9",1)</v>
      </c>
    </row>
    <row r="136" customHeight="1" spans="1:6">
      <c r="A136" s="9">
        <v>71</v>
      </c>
      <c r="B136" s="9" t="s">
        <v>210</v>
      </c>
      <c r="C136" s="9" t="s">
        <v>378</v>
      </c>
      <c r="D136" s="9">
        <v>1</v>
      </c>
      <c r="E136" s="32" t="s">
        <v>379</v>
      </c>
      <c r="F136" s="30" t="str">
        <f>_xlfn.DISPIMG("ID_BC595943891544258C0033C0F23E17E3",1)</f>
        <v>=DISPIMG("ID_BC595943891544258C0033C0F23E17E3",1)</v>
      </c>
    </row>
    <row r="137" customHeight="1" spans="1:6">
      <c r="A137" s="9">
        <v>72</v>
      </c>
      <c r="B137" s="9" t="s">
        <v>380</v>
      </c>
      <c r="C137" s="9" t="s">
        <v>381</v>
      </c>
      <c r="D137" s="9">
        <v>1</v>
      </c>
      <c r="E137" s="32" t="s">
        <v>382</v>
      </c>
      <c r="F137" s="30" t="str">
        <f>_xlfn.DISPIMG("ID_F693FB326ABE4D92999460C0DF1A0757",1)</f>
        <v>=DISPIMG("ID_F693FB326ABE4D92999460C0DF1A0757",1)</v>
      </c>
    </row>
    <row r="138" customHeight="1" spans="1:6">
      <c r="A138" s="9">
        <v>73</v>
      </c>
      <c r="B138" s="9" t="s">
        <v>383</v>
      </c>
      <c r="C138" s="9" t="s">
        <v>384</v>
      </c>
      <c r="D138" s="9">
        <v>1</v>
      </c>
      <c r="E138" s="32" t="s">
        <v>385</v>
      </c>
      <c r="F138" s="30" t="str">
        <f>_xlfn.DISPIMG("ID_823E5B899C9A4AB59D2D2090EC3A9D67",1)</f>
        <v>=DISPIMG("ID_823E5B899C9A4AB59D2D2090EC3A9D67",1)</v>
      </c>
    </row>
    <row r="139" customHeight="1" spans="1:6">
      <c r="A139" s="9">
        <v>74</v>
      </c>
      <c r="B139" s="9" t="s">
        <v>386</v>
      </c>
      <c r="C139" s="9" t="s">
        <v>387</v>
      </c>
      <c r="D139" s="9">
        <v>1</v>
      </c>
      <c r="E139" s="32" t="s">
        <v>388</v>
      </c>
      <c r="F139" s="30" t="str">
        <f>_xlfn.DISPIMG("ID_5BDA2B9C8BDC45DA95FB6FE3917C8884",1)</f>
        <v>=DISPIMG("ID_5BDA2B9C8BDC45DA95FB6FE3917C8884",1)</v>
      </c>
    </row>
    <row r="140" customHeight="1" spans="1:6">
      <c r="A140" s="9">
        <v>75</v>
      </c>
      <c r="B140" s="9" t="s">
        <v>389</v>
      </c>
      <c r="C140" s="9" t="s">
        <v>390</v>
      </c>
      <c r="D140" s="9">
        <v>2</v>
      </c>
      <c r="E140" s="32" t="s">
        <v>391</v>
      </c>
      <c r="F140" s="30" t="str">
        <f>_xlfn.DISPIMG("ID_38DAB8D21DBC478F91D4EA7F0EC92618",1)</f>
        <v>=DISPIMG("ID_38DAB8D21DBC478F91D4EA7F0EC92618",1)</v>
      </c>
    </row>
    <row r="141" customHeight="1" spans="1:6">
      <c r="A141" s="9">
        <v>76</v>
      </c>
      <c r="B141" s="9" t="s">
        <v>392</v>
      </c>
      <c r="C141" s="9" t="s">
        <v>393</v>
      </c>
      <c r="D141" s="9">
        <v>1</v>
      </c>
      <c r="E141" s="31" t="s">
        <v>394</v>
      </c>
      <c r="F141" s="30" t="str">
        <f>_xlfn.DISPIMG("ID_A70E45B597E2492790717C9F4921CB68",1)</f>
        <v>=DISPIMG("ID_A70E45B597E2492790717C9F4921CB68",1)</v>
      </c>
    </row>
    <row r="142" customHeight="1" spans="1:6">
      <c r="A142" s="9">
        <v>77</v>
      </c>
      <c r="B142" s="9" t="s">
        <v>395</v>
      </c>
      <c r="C142" s="9" t="s">
        <v>395</v>
      </c>
      <c r="D142" s="9">
        <v>1</v>
      </c>
      <c r="E142" s="31" t="s">
        <v>396</v>
      </c>
      <c r="F142" s="30" t="str">
        <f>_xlfn.DISPIMG("ID_17DD5E9BFB8B4AFF81E0B74BCF5FDF12",1)</f>
        <v>=DISPIMG("ID_17DD5E9BFB8B4AFF81E0B74BCF5FDF12",1)</v>
      </c>
    </row>
    <row r="143" customHeight="1" spans="1:6">
      <c r="A143" s="9">
        <v>78</v>
      </c>
      <c r="B143" s="9" t="s">
        <v>397</v>
      </c>
      <c r="C143" s="9" t="s">
        <v>397</v>
      </c>
      <c r="D143" s="9">
        <v>1</v>
      </c>
      <c r="E143" s="31" t="s">
        <v>398</v>
      </c>
      <c r="F143" s="30" t="str">
        <f>_xlfn.DISPIMG("ID_C5674E684B9B4BF19457A2671E0CE5CD",1)</f>
        <v>=DISPIMG("ID_C5674E684B9B4BF19457A2671E0CE5CD",1)</v>
      </c>
    </row>
    <row r="144" customHeight="1" spans="1:6">
      <c r="A144" s="9">
        <v>79</v>
      </c>
      <c r="B144" s="9" t="s">
        <v>399</v>
      </c>
      <c r="C144" s="9" t="s">
        <v>399</v>
      </c>
      <c r="D144" s="9">
        <v>1</v>
      </c>
      <c r="E144" s="31" t="s">
        <v>400</v>
      </c>
      <c r="F144" s="30" t="str">
        <f>_xlfn.DISPIMG("ID_7C3B55D5DD574424B9A5BB5574891CED",1)</f>
        <v>=DISPIMG("ID_7C3B55D5DD574424B9A5BB5574891CED",1)</v>
      </c>
    </row>
    <row r="145" customHeight="1" spans="1:6">
      <c r="A145" s="9">
        <v>80</v>
      </c>
      <c r="B145" s="9" t="s">
        <v>401</v>
      </c>
      <c r="C145" s="9" t="s">
        <v>401</v>
      </c>
      <c r="D145" s="9">
        <v>1</v>
      </c>
      <c r="E145" s="31" t="s">
        <v>402</v>
      </c>
      <c r="F145" s="30"/>
    </row>
    <row r="146" customHeight="1" spans="1:6">
      <c r="A146" s="9">
        <v>81</v>
      </c>
      <c r="B146" s="9" t="s">
        <v>403</v>
      </c>
      <c r="C146" s="9" t="s">
        <v>403</v>
      </c>
      <c r="D146" s="9">
        <v>2</v>
      </c>
      <c r="E146" s="31" t="s">
        <v>394</v>
      </c>
      <c r="F146" s="30" t="str">
        <f>_xlfn.DISPIMG("ID_EEB76D3EA1EB46AE82C38FF407C85928",1)</f>
        <v>=DISPIMG("ID_EEB76D3EA1EB46AE82C38FF407C85928",1)</v>
      </c>
    </row>
    <row r="147" customHeight="1" spans="1:6">
      <c r="A147" s="9">
        <v>82</v>
      </c>
      <c r="B147" s="9" t="s">
        <v>404</v>
      </c>
      <c r="C147" s="9" t="s">
        <v>405</v>
      </c>
      <c r="D147" s="9">
        <v>1</v>
      </c>
      <c r="E147" s="31" t="s">
        <v>406</v>
      </c>
      <c r="F147" s="30" t="str">
        <f>_xlfn.DISPIMG("ID_35C0723FF1484B8FB09BC3CA9DB6AC8A",1)</f>
        <v>=DISPIMG("ID_35C0723FF1484B8FB09BC3CA9DB6AC8A",1)</v>
      </c>
    </row>
    <row r="148" customHeight="1" spans="1:6">
      <c r="A148" s="9">
        <v>83</v>
      </c>
      <c r="B148" s="9" t="s">
        <v>407</v>
      </c>
      <c r="C148" s="9" t="s">
        <v>407</v>
      </c>
      <c r="D148" s="9">
        <v>1</v>
      </c>
      <c r="E148" s="31" t="s">
        <v>408</v>
      </c>
      <c r="F148" s="30" t="str">
        <f>_xlfn.DISPIMG("ID_C79DC1704F9042C1994E269A0E3979D9",1)</f>
        <v>=DISPIMG("ID_C79DC1704F9042C1994E269A0E3979D9",1)</v>
      </c>
    </row>
    <row r="149" customHeight="1" spans="1:6">
      <c r="A149" s="9">
        <v>84</v>
      </c>
      <c r="B149" s="9" t="s">
        <v>409</v>
      </c>
      <c r="C149" s="9" t="s">
        <v>410</v>
      </c>
      <c r="D149" s="9">
        <v>2</v>
      </c>
      <c r="E149" s="32" t="s">
        <v>411</v>
      </c>
      <c r="F149" s="30" t="str">
        <f>_xlfn.DISPIMG("ID_9D1446546533421588D4C78C6AB2F829",1)</f>
        <v>=DISPIMG("ID_9D1446546533421588D4C78C6AB2F829",1)</v>
      </c>
    </row>
    <row r="150" customHeight="1" spans="1:6">
      <c r="A150" s="9">
        <v>85</v>
      </c>
      <c r="B150" s="9" t="s">
        <v>412</v>
      </c>
      <c r="C150" s="9" t="s">
        <v>413</v>
      </c>
      <c r="D150" s="9">
        <v>1</v>
      </c>
      <c r="E150" s="32" t="s">
        <v>414</v>
      </c>
      <c r="F150" s="30" t="str">
        <f>_xlfn.DISPIMG("ID_90BA640DA78A485B9F3AA1E8E49CC29C",1)</f>
        <v>=DISPIMG("ID_90BA640DA78A485B9F3AA1E8E49CC29C",1)</v>
      </c>
    </row>
    <row r="151" customHeight="1" spans="1:6">
      <c r="A151" s="9">
        <v>86</v>
      </c>
      <c r="B151" s="9" t="s">
        <v>412</v>
      </c>
      <c r="C151" s="9" t="s">
        <v>415</v>
      </c>
      <c r="D151" s="9">
        <v>1</v>
      </c>
      <c r="E151" s="32" t="s">
        <v>416</v>
      </c>
      <c r="F151" s="30" t="str">
        <f>_xlfn.DISPIMG("ID_9D39E7AC59B14FB1B05998192BF6C808",1)</f>
        <v>=DISPIMG("ID_9D39E7AC59B14FB1B05998192BF6C808",1)</v>
      </c>
    </row>
    <row r="152" customHeight="1" spans="1:6">
      <c r="A152" s="9">
        <v>87</v>
      </c>
      <c r="B152" s="9" t="s">
        <v>417</v>
      </c>
      <c r="C152" s="9" t="s">
        <v>418</v>
      </c>
      <c r="D152" s="9">
        <v>1</v>
      </c>
      <c r="E152" s="32" t="s">
        <v>419</v>
      </c>
      <c r="F152" s="30" t="str">
        <f>_xlfn.DISPIMG("ID_6DF3DDDFAC58420CA28243FEBA9359A3",1)</f>
        <v>=DISPIMG("ID_6DF3DDDFAC58420CA28243FEBA9359A3",1)</v>
      </c>
    </row>
    <row r="153" customHeight="1" spans="1:6">
      <c r="A153" s="9">
        <v>88</v>
      </c>
      <c r="B153" s="9" t="s">
        <v>420</v>
      </c>
      <c r="C153" s="9" t="s">
        <v>421</v>
      </c>
      <c r="D153" s="9">
        <v>10</v>
      </c>
      <c r="E153" s="32" t="s">
        <v>422</v>
      </c>
      <c r="F153" s="30" t="str">
        <f>_xlfn.DISPIMG("ID_CEC717B5E79B4E81B5EDBCBED24ADFC6",1)</f>
        <v>=DISPIMG("ID_CEC717B5E79B4E81B5EDBCBED24ADFC6",1)</v>
      </c>
    </row>
    <row r="154" customHeight="1" spans="1:6">
      <c r="A154" s="9">
        <v>89</v>
      </c>
      <c r="B154" s="9" t="s">
        <v>423</v>
      </c>
      <c r="C154" s="9" t="s">
        <v>424</v>
      </c>
      <c r="D154" s="9">
        <v>1</v>
      </c>
      <c r="E154" s="32" t="s">
        <v>425</v>
      </c>
      <c r="F154" s="30" t="str">
        <f>_xlfn.DISPIMG("ID_4D03CDA7E37345299113BF342CA7F117",1)</f>
        <v>=DISPIMG("ID_4D03CDA7E37345299113BF342CA7F117",1)</v>
      </c>
    </row>
    <row r="155" customHeight="1" spans="1:6">
      <c r="A155" s="9">
        <v>90</v>
      </c>
      <c r="B155" s="9" t="s">
        <v>426</v>
      </c>
      <c r="C155" s="9" t="s">
        <v>427</v>
      </c>
      <c r="D155" s="9">
        <v>1</v>
      </c>
      <c r="E155" s="32" t="s">
        <v>428</v>
      </c>
      <c r="F155" s="30" t="str">
        <f>_xlfn.DISPIMG("ID_4F677B6F9D184522988F791753CED864",1)</f>
        <v>=DISPIMG("ID_4F677B6F9D184522988F791753CED864",1)</v>
      </c>
    </row>
    <row r="156" customHeight="1" spans="1:6">
      <c r="A156" s="9">
        <v>91</v>
      </c>
      <c r="B156" s="9" t="s">
        <v>426</v>
      </c>
      <c r="C156" s="9" t="s">
        <v>429</v>
      </c>
      <c r="D156" s="9">
        <v>1</v>
      </c>
      <c r="E156" s="33" t="s">
        <v>428</v>
      </c>
      <c r="F156" s="30" t="str">
        <f>_xlfn.DISPIMG("ID_1019EEA4C64440479BD9D77D1B872071",1)</f>
        <v>=DISPIMG("ID_1019EEA4C64440479BD9D77D1B872071",1)</v>
      </c>
    </row>
    <row r="157" customHeight="1" spans="1:6">
      <c r="A157" s="9">
        <v>92</v>
      </c>
      <c r="B157" s="9" t="s">
        <v>426</v>
      </c>
      <c r="C157" s="9" t="s">
        <v>430</v>
      </c>
      <c r="D157" s="9">
        <v>1</v>
      </c>
      <c r="E157" s="34" t="s">
        <v>428</v>
      </c>
      <c r="F157" s="30" t="str">
        <f>_xlfn.DISPIMG("ID_9144E260CF6F4366A9F4B2712CCA1FDD",1)</f>
        <v>=DISPIMG("ID_9144E260CF6F4366A9F4B2712CCA1FDD",1)</v>
      </c>
    </row>
    <row r="158" customHeight="1" spans="1:6">
      <c r="A158" s="9">
        <v>93</v>
      </c>
      <c r="B158" s="9" t="s">
        <v>426</v>
      </c>
      <c r="C158" s="9" t="s">
        <v>431</v>
      </c>
      <c r="D158" s="9">
        <v>1</v>
      </c>
      <c r="E158" s="33" t="s">
        <v>428</v>
      </c>
      <c r="F158" s="30" t="str">
        <f>_xlfn.DISPIMG("ID_13134E0D3460437B8FE2330423D83E24",1)</f>
        <v>=DISPIMG("ID_13134E0D3460437B8FE2330423D83E24",1)</v>
      </c>
    </row>
    <row r="159" customHeight="1" spans="1:6">
      <c r="A159" s="9">
        <v>94</v>
      </c>
      <c r="B159" s="9" t="s">
        <v>426</v>
      </c>
      <c r="C159" s="9" t="s">
        <v>432</v>
      </c>
      <c r="D159" s="9">
        <v>1</v>
      </c>
      <c r="E159" s="32" t="s">
        <v>433</v>
      </c>
      <c r="F159" s="30" t="str">
        <f>_xlfn.DISPIMG("ID_5AAEE3A44D1E4D6CA267B058D6FCB5CD",1)</f>
        <v>=DISPIMG("ID_5AAEE3A44D1E4D6CA267B058D6FCB5CD",1)</v>
      </c>
    </row>
    <row r="160" customHeight="1" spans="1:6">
      <c r="A160" s="9">
        <v>95</v>
      </c>
      <c r="B160" s="9" t="s">
        <v>434</v>
      </c>
      <c r="C160" s="9" t="s">
        <v>435</v>
      </c>
      <c r="D160" s="9">
        <v>2</v>
      </c>
      <c r="E160" s="32" t="s">
        <v>436</v>
      </c>
      <c r="F160" s="30" t="str">
        <f>_xlfn.DISPIMG("ID_B7EA0EAF1A284065B35EEFAC36431E6D",1)</f>
        <v>=DISPIMG("ID_B7EA0EAF1A284065B35EEFAC36431E6D",1)</v>
      </c>
    </row>
    <row r="161" customHeight="1" spans="1:6">
      <c r="A161" s="9">
        <v>96</v>
      </c>
      <c r="B161" s="9" t="s">
        <v>434</v>
      </c>
      <c r="C161" s="9" t="s">
        <v>437</v>
      </c>
      <c r="D161" s="9">
        <v>2</v>
      </c>
      <c r="E161" s="32" t="s">
        <v>436</v>
      </c>
      <c r="F161" s="30" t="str">
        <f>_xlfn.DISPIMG("ID_99CBD78E8E8B41669FE4977B5E88CDB4",1)</f>
        <v>=DISPIMG("ID_99CBD78E8E8B41669FE4977B5E88CDB4",1)</v>
      </c>
    </row>
    <row r="162" customHeight="1" spans="1:6">
      <c r="A162" s="9">
        <v>97</v>
      </c>
      <c r="B162" s="9" t="s">
        <v>438</v>
      </c>
      <c r="C162" s="9" t="s">
        <v>439</v>
      </c>
      <c r="D162" s="9">
        <v>10</v>
      </c>
      <c r="E162" s="32" t="s">
        <v>440</v>
      </c>
      <c r="F162" s="30" t="str">
        <f>_xlfn.DISPIMG("ID_36353C4C87344C43B127C92E2CFDFF3A",1)</f>
        <v>=DISPIMG("ID_36353C4C87344C43B127C92E2CFDFF3A",1)</v>
      </c>
    </row>
    <row r="163" customHeight="1" spans="1:6">
      <c r="A163" s="9">
        <v>98</v>
      </c>
      <c r="B163" s="9" t="s">
        <v>438</v>
      </c>
      <c r="C163" s="9" t="s">
        <v>441</v>
      </c>
      <c r="D163" s="9">
        <v>1</v>
      </c>
      <c r="E163" s="32" t="s">
        <v>440</v>
      </c>
      <c r="F163" s="30" t="str">
        <f>_xlfn.DISPIMG("ID_1745D43EF7C24E5D940C4DC6932F88BA",1)</f>
        <v>=DISPIMG("ID_1745D43EF7C24E5D940C4DC6932F88BA",1)</v>
      </c>
    </row>
    <row r="164" customHeight="1" spans="1:6">
      <c r="A164" s="9">
        <v>99</v>
      </c>
      <c r="B164" s="9" t="s">
        <v>442</v>
      </c>
      <c r="C164" s="9" t="s">
        <v>443</v>
      </c>
      <c r="D164" s="9">
        <v>2</v>
      </c>
      <c r="E164" s="32" t="s">
        <v>444</v>
      </c>
      <c r="F164" s="30" t="str">
        <f>_xlfn.DISPIMG("ID_F04E3846C71147F5B9F0DCCC6F47DE92",1)</f>
        <v>=DISPIMG("ID_F04E3846C71147F5B9F0DCCC6F47DE92",1)</v>
      </c>
    </row>
    <row r="165" customHeight="1" spans="1:6">
      <c r="A165" s="9">
        <v>100</v>
      </c>
      <c r="B165" s="9" t="s">
        <v>445</v>
      </c>
      <c r="C165" s="9" t="s">
        <v>446</v>
      </c>
      <c r="D165" s="9">
        <v>5</v>
      </c>
      <c r="E165" s="32" t="s">
        <v>447</v>
      </c>
      <c r="F165" s="30" t="str">
        <f>_xlfn.DISPIMG("ID_64A31BFD1A824F27B03BD6D7A4B2F111",1)</f>
        <v>=DISPIMG("ID_64A31BFD1A824F27B03BD6D7A4B2F111",1)</v>
      </c>
    </row>
    <row r="166" customHeight="1" spans="1:6">
      <c r="A166" s="9">
        <v>101</v>
      </c>
      <c r="B166" s="9" t="s">
        <v>448</v>
      </c>
      <c r="C166" s="9" t="s">
        <v>448</v>
      </c>
      <c r="D166" s="9">
        <v>2</v>
      </c>
      <c r="E166" s="32" t="s">
        <v>449</v>
      </c>
      <c r="F166" s="30" t="str">
        <f>_xlfn.DISPIMG("ID_446B42E5E4A44E22A997FA925A7E776B",1)</f>
        <v>=DISPIMG("ID_446B42E5E4A44E22A997FA925A7E776B",1)</v>
      </c>
    </row>
    <row r="167" customHeight="1" spans="1:6">
      <c r="A167" s="9">
        <v>102</v>
      </c>
      <c r="B167" s="9" t="s">
        <v>450</v>
      </c>
      <c r="C167" s="9" t="s">
        <v>451</v>
      </c>
      <c r="D167" s="9">
        <v>1</v>
      </c>
      <c r="E167" s="32" t="s">
        <v>452</v>
      </c>
      <c r="F167" s="30" t="str">
        <f>_xlfn.DISPIMG("ID_E7745BF79D7345779D7E8A3ED6E1344D",1)</f>
        <v>=DISPIMG("ID_E7745BF79D7345779D7E8A3ED6E1344D",1)</v>
      </c>
    </row>
    <row r="168" customHeight="1" spans="1:6">
      <c r="A168" s="9">
        <v>103</v>
      </c>
      <c r="B168" s="9" t="s">
        <v>450</v>
      </c>
      <c r="C168" s="9" t="s">
        <v>453</v>
      </c>
      <c r="D168" s="9">
        <v>1</v>
      </c>
      <c r="E168" s="32" t="s">
        <v>452</v>
      </c>
      <c r="F168" s="30" t="str">
        <f>_xlfn.DISPIMG("ID_D0D413CB019E400BBDCA260CDC97BA9B",1)</f>
        <v>=DISPIMG("ID_D0D413CB019E400BBDCA260CDC97BA9B",1)</v>
      </c>
    </row>
    <row r="169" customHeight="1" spans="1:6">
      <c r="A169" s="9">
        <v>104</v>
      </c>
      <c r="B169" s="9" t="s">
        <v>454</v>
      </c>
      <c r="C169" s="9" t="s">
        <v>455</v>
      </c>
      <c r="D169" s="9">
        <v>1</v>
      </c>
      <c r="E169" s="32" t="s">
        <v>456</v>
      </c>
      <c r="F169" s="30" t="str">
        <f>_xlfn.DISPIMG("ID_2577E7D972EE436790C9C679DAA5B626",1)</f>
        <v>=DISPIMG("ID_2577E7D972EE436790C9C679DAA5B626",1)</v>
      </c>
    </row>
    <row r="170" customHeight="1" spans="1:6">
      <c r="A170" s="9">
        <v>105</v>
      </c>
      <c r="B170" s="9" t="s">
        <v>457</v>
      </c>
      <c r="C170" s="9" t="s">
        <v>458</v>
      </c>
      <c r="D170" s="9">
        <v>1</v>
      </c>
      <c r="E170" s="32" t="s">
        <v>459</v>
      </c>
      <c r="F170" s="30" t="str">
        <f>_xlfn.DISPIMG("ID_C4E8906468F84AEAB5D8F132B3371928",1)</f>
        <v>=DISPIMG("ID_C4E8906468F84AEAB5D8F132B3371928",1)</v>
      </c>
    </row>
    <row r="171" customHeight="1" spans="1:6">
      <c r="A171" s="9">
        <v>106</v>
      </c>
      <c r="B171" s="9" t="s">
        <v>460</v>
      </c>
      <c r="C171" s="9" t="s">
        <v>461</v>
      </c>
      <c r="D171" s="9">
        <v>1</v>
      </c>
      <c r="E171" s="32" t="s">
        <v>462</v>
      </c>
      <c r="F171" s="30" t="str">
        <f>_xlfn.DISPIMG("ID_7D34579AB13745AEAF8474B37A777C30",1)</f>
        <v>=DISPIMG("ID_7D34579AB13745AEAF8474B37A777C30",1)</v>
      </c>
    </row>
    <row r="172" customHeight="1" spans="1:6">
      <c r="A172" s="9">
        <v>107</v>
      </c>
      <c r="B172" s="9" t="s">
        <v>460</v>
      </c>
      <c r="C172" s="9" t="s">
        <v>463</v>
      </c>
      <c r="D172" s="9">
        <v>1</v>
      </c>
      <c r="E172" s="32" t="s">
        <v>462</v>
      </c>
      <c r="F172" s="30" t="str">
        <f>_xlfn.DISPIMG("ID_775B576A925648E79D97643C497E4A57",1)</f>
        <v>=DISPIMG("ID_775B576A925648E79D97643C497E4A57",1)</v>
      </c>
    </row>
    <row r="173" customHeight="1" spans="1:6">
      <c r="A173" s="9">
        <v>108</v>
      </c>
      <c r="B173" s="9" t="s">
        <v>464</v>
      </c>
      <c r="C173" s="9" t="s">
        <v>465</v>
      </c>
      <c r="D173" s="9">
        <v>2</v>
      </c>
      <c r="E173" s="10" t="s">
        <v>466</v>
      </c>
      <c r="F173" s="30" t="str">
        <f>_xlfn.DISPIMG("ID_9DBF83A0EC5E4CC08F8FCE09F365CFDB",1)</f>
        <v>=DISPIMG("ID_9DBF83A0EC5E4CC08F8FCE09F365CFDB",1)</v>
      </c>
    </row>
    <row r="174" customHeight="1" spans="1:6">
      <c r="A174" s="9">
        <v>109</v>
      </c>
      <c r="B174" s="9" t="s">
        <v>467</v>
      </c>
      <c r="C174" s="9" t="s">
        <v>468</v>
      </c>
      <c r="D174" s="9">
        <v>1</v>
      </c>
      <c r="E174" s="10" t="s">
        <v>469</v>
      </c>
      <c r="F174" s="30" t="str">
        <f>_xlfn.DISPIMG("ID_5FF59AC5AA1A4E768864289646811D36",1)</f>
        <v>=DISPIMG("ID_5FF59AC5AA1A4E768864289646811D36",1)</v>
      </c>
    </row>
    <row r="175" customHeight="1" spans="1:6">
      <c r="A175" s="9">
        <v>110</v>
      </c>
      <c r="B175" s="9" t="s">
        <v>470</v>
      </c>
      <c r="C175" s="9" t="s">
        <v>471</v>
      </c>
      <c r="D175" s="9">
        <v>1</v>
      </c>
      <c r="E175" s="31" t="s">
        <v>472</v>
      </c>
      <c r="F175" s="30" t="str">
        <f>_xlfn.DISPIMG("ID_A77AA39BF45B4093B41DF5D6F0D5430F",1)</f>
        <v>=DISPIMG("ID_A77AA39BF45B4093B41DF5D6F0D5430F",1)</v>
      </c>
    </row>
    <row r="176" customHeight="1" spans="1:6">
      <c r="A176" s="9">
        <v>111</v>
      </c>
      <c r="B176" s="9" t="s">
        <v>473</v>
      </c>
      <c r="C176" s="9" t="s">
        <v>474</v>
      </c>
      <c r="D176" s="9">
        <v>1</v>
      </c>
      <c r="E176" s="31" t="s">
        <v>475</v>
      </c>
      <c r="F176" s="30" t="str">
        <f>_xlfn.DISPIMG("ID_84BCAD94ED0448FDAE28C54D90B1F7F2",1)</f>
        <v>=DISPIMG("ID_84BCAD94ED0448FDAE28C54D90B1F7F2",1)</v>
      </c>
    </row>
    <row r="177" customHeight="1" spans="1:6">
      <c r="A177" s="9" t="s">
        <v>181</v>
      </c>
      <c r="B177" s="9"/>
      <c r="C177" s="9"/>
      <c r="D177" s="9"/>
      <c r="E177" s="31"/>
      <c r="F177" s="30"/>
    </row>
    <row r="178" customHeight="1" spans="1:6">
      <c r="A178" s="5" t="s">
        <v>476</v>
      </c>
      <c r="B178" s="5"/>
      <c r="C178" s="5"/>
      <c r="D178" s="5"/>
      <c r="E178" s="6"/>
      <c r="F178" s="5"/>
    </row>
    <row r="179" customHeight="1" spans="1:6">
      <c r="A179" s="7" t="s">
        <v>2</v>
      </c>
      <c r="B179" s="7" t="s">
        <v>3</v>
      </c>
      <c r="C179" s="7" t="s">
        <v>4</v>
      </c>
      <c r="D179" s="7" t="s">
        <v>5</v>
      </c>
      <c r="E179" s="8" t="s">
        <v>6</v>
      </c>
      <c r="F179" s="7" t="s">
        <v>7</v>
      </c>
    </row>
    <row r="180" customHeight="1" spans="1:6">
      <c r="A180" s="9">
        <v>1</v>
      </c>
      <c r="B180" s="9" t="s">
        <v>477</v>
      </c>
      <c r="C180" s="9" t="s">
        <v>478</v>
      </c>
      <c r="D180" s="9">
        <v>10</v>
      </c>
      <c r="E180" s="35" t="s">
        <v>479</v>
      </c>
      <c r="F180" s="36" t="str">
        <f>_xlfn.DISPIMG("ID_C3E6C58F87584DF2B23E619DF3E4F078",1)</f>
        <v>=DISPIMG("ID_C3E6C58F87584DF2B23E619DF3E4F078",1)</v>
      </c>
    </row>
    <row r="181" customHeight="1" spans="1:6">
      <c r="A181" s="9">
        <v>2</v>
      </c>
      <c r="B181" s="9" t="s">
        <v>477</v>
      </c>
      <c r="C181" s="9" t="s">
        <v>480</v>
      </c>
      <c r="D181" s="9">
        <v>10</v>
      </c>
      <c r="E181" s="35" t="s">
        <v>479</v>
      </c>
      <c r="F181" s="36" t="str">
        <f>_xlfn.DISPIMG("ID_688B630DCF964652B2D89DF2DF924C1C",1)</f>
        <v>=DISPIMG("ID_688B630DCF964652B2D89DF2DF924C1C",1)</v>
      </c>
    </row>
    <row r="182" customHeight="1" spans="1:6">
      <c r="A182" s="9">
        <v>3</v>
      </c>
      <c r="B182" s="9" t="s">
        <v>477</v>
      </c>
      <c r="C182" s="9" t="s">
        <v>481</v>
      </c>
      <c r="D182" s="9">
        <v>10</v>
      </c>
      <c r="E182" s="35" t="s">
        <v>482</v>
      </c>
      <c r="F182" s="36" t="str">
        <f>_xlfn.DISPIMG("ID_3F1B51BE01374AC68A20A048A9DCE934",1)</f>
        <v>=DISPIMG("ID_3F1B51BE01374AC68A20A048A9DCE934",1)</v>
      </c>
    </row>
    <row r="183" customHeight="1" spans="1:6">
      <c r="A183" s="9">
        <v>4</v>
      </c>
      <c r="B183" s="9" t="s">
        <v>483</v>
      </c>
      <c r="C183" s="9" t="s">
        <v>484</v>
      </c>
      <c r="D183" s="9">
        <v>5</v>
      </c>
      <c r="E183" s="35" t="s">
        <v>485</v>
      </c>
      <c r="F183" s="36" t="str">
        <f>_xlfn.DISPIMG("ID_3C56708BA8BF4E629CA47F1DC9D011D3",1)</f>
        <v>=DISPIMG("ID_3C56708BA8BF4E629CA47F1DC9D011D3",1)</v>
      </c>
    </row>
    <row r="184" customHeight="1" spans="1:6">
      <c r="A184" s="9">
        <v>5</v>
      </c>
      <c r="B184" s="9" t="s">
        <v>483</v>
      </c>
      <c r="C184" s="9" t="s">
        <v>486</v>
      </c>
      <c r="D184" s="9">
        <v>5</v>
      </c>
      <c r="E184" s="35" t="s">
        <v>485</v>
      </c>
      <c r="F184" s="36" t="str">
        <f>_xlfn.DISPIMG("ID_D334E25AE6C84D1BAE838F24F8A5A00F",1)</f>
        <v>=DISPIMG("ID_D334E25AE6C84D1BAE838F24F8A5A00F",1)</v>
      </c>
    </row>
    <row r="185" customHeight="1" spans="1:6">
      <c r="A185" s="9">
        <v>6</v>
      </c>
      <c r="B185" s="9" t="s">
        <v>483</v>
      </c>
      <c r="C185" s="9" t="s">
        <v>487</v>
      </c>
      <c r="D185" s="9">
        <v>5</v>
      </c>
      <c r="E185" s="35" t="s">
        <v>485</v>
      </c>
      <c r="F185" s="36" t="str">
        <f>_xlfn.DISPIMG("ID_10F5282377BA45A8954F2B3BD0945108",1)</f>
        <v>=DISPIMG("ID_10F5282377BA45A8954F2B3BD0945108",1)</v>
      </c>
    </row>
    <row r="186" customHeight="1" spans="1:6">
      <c r="A186" s="9">
        <v>7</v>
      </c>
      <c r="B186" s="9" t="s">
        <v>483</v>
      </c>
      <c r="C186" s="9" t="s">
        <v>488</v>
      </c>
      <c r="D186" s="9">
        <v>5</v>
      </c>
      <c r="E186" s="35" t="s">
        <v>485</v>
      </c>
      <c r="F186" s="36" t="str">
        <f>_xlfn.DISPIMG("ID_C55138C85AAE4AFB97FE6096EE4DEB1E",1)</f>
        <v>=DISPIMG("ID_C55138C85AAE4AFB97FE6096EE4DEB1E",1)</v>
      </c>
    </row>
    <row r="187" customHeight="1" spans="1:6">
      <c r="A187" s="9">
        <v>8</v>
      </c>
      <c r="B187" s="9" t="s">
        <v>489</v>
      </c>
      <c r="C187" s="9" t="s">
        <v>490</v>
      </c>
      <c r="D187" s="9">
        <v>10</v>
      </c>
      <c r="E187" s="35" t="s">
        <v>491</v>
      </c>
      <c r="F187" s="36" t="str">
        <f>_xlfn.DISPIMG("ID_4F678D5E0F1344DFAAB1095CCE3A68F7",1)</f>
        <v>=DISPIMG("ID_4F678D5E0F1344DFAAB1095CCE3A68F7",1)</v>
      </c>
    </row>
    <row r="188" customHeight="1" spans="1:6">
      <c r="A188" s="9">
        <v>9</v>
      </c>
      <c r="B188" s="9" t="s">
        <v>492</v>
      </c>
      <c r="C188" s="9" t="s">
        <v>493</v>
      </c>
      <c r="D188" s="9">
        <v>5</v>
      </c>
      <c r="E188" s="35" t="s">
        <v>494</v>
      </c>
      <c r="F188" s="36" t="str">
        <f>_xlfn.DISPIMG("ID_3CED5C7A22B845098EFDAB412CDA7DBD",1)</f>
        <v>=DISPIMG("ID_3CED5C7A22B845098EFDAB412CDA7DBD",1)</v>
      </c>
    </row>
    <row r="189" customHeight="1" spans="1:6">
      <c r="A189" s="9">
        <v>10</v>
      </c>
      <c r="B189" s="9" t="s">
        <v>492</v>
      </c>
      <c r="C189" s="9" t="s">
        <v>495</v>
      </c>
      <c r="D189" s="9">
        <v>5</v>
      </c>
      <c r="E189" s="37" t="s">
        <v>494</v>
      </c>
      <c r="F189" s="36" t="str">
        <f>_xlfn.DISPIMG("ID_4A32B4ED5754446C9A95594B178C2EFD",1)</f>
        <v>=DISPIMG("ID_4A32B4ED5754446C9A95594B178C2EFD",1)</v>
      </c>
    </row>
    <row r="190" customHeight="1" spans="1:6">
      <c r="A190" s="9">
        <v>11</v>
      </c>
      <c r="B190" s="9" t="s">
        <v>492</v>
      </c>
      <c r="C190" s="9" t="s">
        <v>496</v>
      </c>
      <c r="D190" s="9">
        <v>5</v>
      </c>
      <c r="E190" s="37" t="s">
        <v>494</v>
      </c>
      <c r="F190" s="36" t="str">
        <f>_xlfn.DISPIMG("ID_FDDB554EA3154922887C6984AE6A01B3",1)</f>
        <v>=DISPIMG("ID_FDDB554EA3154922887C6984AE6A01B3",1)</v>
      </c>
    </row>
    <row r="191" customHeight="1" spans="1:6">
      <c r="A191" s="9">
        <v>12</v>
      </c>
      <c r="B191" s="9" t="s">
        <v>492</v>
      </c>
      <c r="C191" s="9" t="s">
        <v>497</v>
      </c>
      <c r="D191" s="9">
        <v>5</v>
      </c>
      <c r="E191" s="35" t="s">
        <v>494</v>
      </c>
      <c r="F191" s="36" t="str">
        <f>_xlfn.DISPIMG("ID_0E2B154357154F708CC057240A2EDDC6",1)</f>
        <v>=DISPIMG("ID_0E2B154357154F708CC057240A2EDDC6",1)</v>
      </c>
    </row>
    <row r="192" customHeight="1" spans="1:6">
      <c r="A192" s="9">
        <v>13</v>
      </c>
      <c r="B192" s="9" t="s">
        <v>498</v>
      </c>
      <c r="C192" s="9" t="s">
        <v>499</v>
      </c>
      <c r="D192" s="9">
        <v>5</v>
      </c>
      <c r="E192" s="35" t="s">
        <v>500</v>
      </c>
      <c r="F192" s="36" t="str">
        <f>_xlfn.DISPIMG("ID_07368C2E66FE4D2FB4BB8970B2F1F211",1)</f>
        <v>=DISPIMG("ID_07368C2E66FE4D2FB4BB8970B2F1F211",1)</v>
      </c>
    </row>
    <row r="193" customHeight="1" spans="1:6">
      <c r="A193" s="9">
        <v>14</v>
      </c>
      <c r="B193" s="9" t="s">
        <v>498</v>
      </c>
      <c r="C193" s="9" t="s">
        <v>501</v>
      </c>
      <c r="D193" s="9">
        <v>5</v>
      </c>
      <c r="E193" s="35" t="s">
        <v>502</v>
      </c>
      <c r="F193" s="36" t="str">
        <f>_xlfn.DISPIMG("ID_588054E5F19546F7B47B83D420CDBCF4",1)</f>
        <v>=DISPIMG("ID_588054E5F19546F7B47B83D420CDBCF4",1)</v>
      </c>
    </row>
    <row r="194" customHeight="1" spans="1:6">
      <c r="A194" s="9">
        <v>15</v>
      </c>
      <c r="B194" s="9" t="s">
        <v>498</v>
      </c>
      <c r="C194" s="9" t="s">
        <v>503</v>
      </c>
      <c r="D194" s="9">
        <v>5</v>
      </c>
      <c r="E194" s="35" t="s">
        <v>502</v>
      </c>
      <c r="F194" s="36" t="str">
        <f>_xlfn.DISPIMG("ID_60E2A97C669C450E9FADBF7F5C26237E",1)</f>
        <v>=DISPIMG("ID_60E2A97C669C450E9FADBF7F5C26237E",1)</v>
      </c>
    </row>
    <row r="195" customHeight="1" spans="1:6">
      <c r="A195" s="9">
        <v>16</v>
      </c>
      <c r="B195" s="9" t="s">
        <v>498</v>
      </c>
      <c r="C195" s="9" t="s">
        <v>504</v>
      </c>
      <c r="D195" s="9">
        <v>5</v>
      </c>
      <c r="E195" s="35" t="s">
        <v>502</v>
      </c>
      <c r="F195" s="36" t="str">
        <f>_xlfn.DISPIMG("ID_71465651454142498BBBAD04BFEA57E5",1)</f>
        <v>=DISPIMG("ID_71465651454142498BBBAD04BFEA57E5",1)</v>
      </c>
    </row>
    <row r="196" customHeight="1" spans="1:6">
      <c r="A196" s="9">
        <v>17</v>
      </c>
      <c r="B196" s="9" t="s">
        <v>505</v>
      </c>
      <c r="C196" s="9" t="s">
        <v>506</v>
      </c>
      <c r="D196" s="9">
        <v>20</v>
      </c>
      <c r="E196" s="35" t="s">
        <v>507</v>
      </c>
      <c r="F196" s="36" t="str">
        <f>_xlfn.DISPIMG("ID_0ACAFDA49B614DE7BF78303284063928",1)</f>
        <v>=DISPIMG("ID_0ACAFDA49B614DE7BF78303284063928",1)</v>
      </c>
    </row>
    <row r="197" customHeight="1" spans="1:6">
      <c r="A197" s="9">
        <v>18</v>
      </c>
      <c r="B197" s="9" t="s">
        <v>508</v>
      </c>
      <c r="C197" s="9" t="s">
        <v>509</v>
      </c>
      <c r="D197" s="9">
        <v>5</v>
      </c>
      <c r="E197" s="35" t="s">
        <v>510</v>
      </c>
      <c r="F197" s="36" t="str">
        <f>_xlfn.DISPIMG("ID_AB98092D17A441A3A822336A2D65FBFB",1)</f>
        <v>=DISPIMG("ID_AB98092D17A441A3A822336A2D65FBFB",1)</v>
      </c>
    </row>
    <row r="198" customHeight="1" spans="1:6">
      <c r="A198" s="9">
        <v>19</v>
      </c>
      <c r="B198" s="9" t="s">
        <v>508</v>
      </c>
      <c r="C198" s="9" t="s">
        <v>511</v>
      </c>
      <c r="D198" s="9">
        <v>5</v>
      </c>
      <c r="E198" s="35" t="s">
        <v>510</v>
      </c>
      <c r="F198" s="36" t="str">
        <f>_xlfn.DISPIMG("ID_41EE70A8795544D7A907F4421DC176A8",1)</f>
        <v>=DISPIMG("ID_41EE70A8795544D7A907F4421DC176A8",1)</v>
      </c>
    </row>
    <row r="199" customHeight="1" spans="1:6">
      <c r="A199" s="9">
        <v>20</v>
      </c>
      <c r="B199" s="9" t="s">
        <v>508</v>
      </c>
      <c r="C199" s="9" t="s">
        <v>512</v>
      </c>
      <c r="D199" s="9">
        <v>5</v>
      </c>
      <c r="E199" s="35" t="s">
        <v>510</v>
      </c>
      <c r="F199" s="36" t="str">
        <f>_xlfn.DISPIMG("ID_5FCBBC15A7224B03BE0091A5057FBD4E",1)</f>
        <v>=DISPIMG("ID_5FCBBC15A7224B03BE0091A5057FBD4E",1)</v>
      </c>
    </row>
    <row r="200" customHeight="1" spans="1:6">
      <c r="A200" s="9">
        <v>21</v>
      </c>
      <c r="B200" s="9" t="s">
        <v>508</v>
      </c>
      <c r="C200" s="9" t="s">
        <v>513</v>
      </c>
      <c r="D200" s="9">
        <v>5</v>
      </c>
      <c r="E200" s="35" t="s">
        <v>510</v>
      </c>
      <c r="F200" s="36" t="str">
        <f>_xlfn.DISPIMG("ID_ACC737FBB1C54CBC81C8D06EB1EE7C91",1)</f>
        <v>=DISPIMG("ID_ACC737FBB1C54CBC81C8D06EB1EE7C91",1)</v>
      </c>
    </row>
    <row r="201" customHeight="1" spans="1:6">
      <c r="A201" s="9">
        <v>22</v>
      </c>
      <c r="B201" s="9" t="s">
        <v>514</v>
      </c>
      <c r="C201" s="9" t="s">
        <v>515</v>
      </c>
      <c r="D201" s="9">
        <v>5</v>
      </c>
      <c r="E201" s="35" t="s">
        <v>516</v>
      </c>
      <c r="F201" s="36" t="str">
        <f>_xlfn.DISPIMG("ID_604A8D96A93744D0BA04CF8A71A46ABB",1)</f>
        <v>=DISPIMG("ID_604A8D96A93744D0BA04CF8A71A46ABB",1)</v>
      </c>
    </row>
    <row r="202" customHeight="1" spans="1:6">
      <c r="A202" s="9">
        <v>23</v>
      </c>
      <c r="B202" s="9" t="s">
        <v>514</v>
      </c>
      <c r="C202" s="9" t="s">
        <v>517</v>
      </c>
      <c r="D202" s="9">
        <v>5</v>
      </c>
      <c r="E202" s="35" t="s">
        <v>516</v>
      </c>
      <c r="F202" s="36" t="str">
        <f>_xlfn.DISPIMG("ID_21B3A12C3FEB4D718400D6E4C38BC0E7",1)</f>
        <v>=DISPIMG("ID_21B3A12C3FEB4D718400D6E4C38BC0E7",1)</v>
      </c>
    </row>
    <row r="203" customHeight="1" spans="1:6">
      <c r="A203" s="9">
        <v>24</v>
      </c>
      <c r="B203" s="9" t="s">
        <v>514</v>
      </c>
      <c r="C203" s="9" t="s">
        <v>518</v>
      </c>
      <c r="D203" s="9">
        <v>5</v>
      </c>
      <c r="E203" s="35" t="s">
        <v>516</v>
      </c>
      <c r="F203" s="36" t="str">
        <f>_xlfn.DISPIMG("ID_7CDDCFB4CCED4B5DAB0A09637F96C833",1)</f>
        <v>=DISPIMG("ID_7CDDCFB4CCED4B5DAB0A09637F96C833",1)</v>
      </c>
    </row>
    <row r="204" customHeight="1" spans="1:6">
      <c r="A204" s="9">
        <v>25</v>
      </c>
      <c r="B204" s="9" t="s">
        <v>514</v>
      </c>
      <c r="C204" s="9" t="s">
        <v>519</v>
      </c>
      <c r="D204" s="9">
        <v>5</v>
      </c>
      <c r="E204" s="35" t="s">
        <v>516</v>
      </c>
      <c r="F204" s="36" t="str">
        <f>_xlfn.DISPIMG("ID_E6B21610C352471D83A914F1A1BF33DD",1)</f>
        <v>=DISPIMG("ID_E6B21610C352471D83A914F1A1BF33DD",1)</v>
      </c>
    </row>
    <row r="205" customHeight="1" spans="1:6">
      <c r="A205" s="9">
        <v>26</v>
      </c>
      <c r="B205" s="9" t="s">
        <v>520</v>
      </c>
      <c r="C205" s="9" t="s">
        <v>521</v>
      </c>
      <c r="D205" s="9">
        <v>10</v>
      </c>
      <c r="E205" s="35" t="s">
        <v>522</v>
      </c>
      <c r="F205" s="36" t="str">
        <f>_xlfn.DISPIMG("ID_EA0D537A6B5C429D8BA7180B784B17EF",1)</f>
        <v>=DISPIMG("ID_EA0D537A6B5C429D8BA7180B784B17EF",1)</v>
      </c>
    </row>
    <row r="206" customHeight="1" spans="1:6">
      <c r="A206" s="9">
        <v>27</v>
      </c>
      <c r="B206" s="9" t="s">
        <v>520</v>
      </c>
      <c r="C206" s="9" t="s">
        <v>523</v>
      </c>
      <c r="D206" s="9">
        <v>10</v>
      </c>
      <c r="E206" s="35" t="s">
        <v>522</v>
      </c>
      <c r="F206" s="36" t="str">
        <f>_xlfn.DISPIMG("ID_0F4B5ECAB859442BB148C92AF51A5BE5",1)</f>
        <v>=DISPIMG("ID_0F4B5ECAB859442BB148C92AF51A5BE5",1)</v>
      </c>
    </row>
    <row r="207" customHeight="1" spans="1:6">
      <c r="A207" s="9">
        <v>28</v>
      </c>
      <c r="B207" s="9" t="s">
        <v>520</v>
      </c>
      <c r="C207" s="9" t="s">
        <v>524</v>
      </c>
      <c r="D207" s="9">
        <v>10</v>
      </c>
      <c r="E207" s="35" t="s">
        <v>522</v>
      </c>
      <c r="F207" s="36" t="str">
        <f>_xlfn.DISPIMG("ID_8E2E3C2D8DD242D4A82AF4DE12C33CD2",1)</f>
        <v>=DISPIMG("ID_8E2E3C2D8DD242D4A82AF4DE12C33CD2",1)</v>
      </c>
    </row>
    <row r="208" customHeight="1" spans="1:6">
      <c r="A208" s="9">
        <v>29</v>
      </c>
      <c r="B208" s="9" t="s">
        <v>525</v>
      </c>
      <c r="C208" s="9" t="s">
        <v>526</v>
      </c>
      <c r="D208" s="9">
        <v>5</v>
      </c>
      <c r="E208" s="35" t="s">
        <v>527</v>
      </c>
      <c r="F208" s="36" t="str">
        <f>_xlfn.DISPIMG("ID_320B5747130A4AD6BCEDBC05C8706AA7",1)</f>
        <v>=DISPIMG("ID_320B5747130A4AD6BCEDBC05C8706AA7",1)</v>
      </c>
    </row>
    <row r="209" customHeight="1" spans="1:6">
      <c r="A209" s="9">
        <v>30</v>
      </c>
      <c r="B209" s="9" t="s">
        <v>525</v>
      </c>
      <c r="C209" s="9" t="s">
        <v>528</v>
      </c>
      <c r="D209" s="9">
        <v>5</v>
      </c>
      <c r="E209" s="35" t="s">
        <v>527</v>
      </c>
      <c r="F209" s="36" t="str">
        <f>_xlfn.DISPIMG("ID_E7F838AC5BAE41B6A9D01878624A8193",1)</f>
        <v>=DISPIMG("ID_E7F838AC5BAE41B6A9D01878624A8193",1)</v>
      </c>
    </row>
    <row r="210" customHeight="1" spans="1:6">
      <c r="A210" s="9">
        <v>31</v>
      </c>
      <c r="B210" s="9" t="s">
        <v>525</v>
      </c>
      <c r="C210" s="9" t="s">
        <v>529</v>
      </c>
      <c r="D210" s="9">
        <v>5</v>
      </c>
      <c r="E210" s="35" t="s">
        <v>527</v>
      </c>
      <c r="F210" s="36" t="str">
        <f>_xlfn.DISPIMG("ID_18E1970F0FB645B19B457D9FB12E5B77",1)</f>
        <v>=DISPIMG("ID_18E1970F0FB645B19B457D9FB12E5B77",1)</v>
      </c>
    </row>
    <row r="211" customHeight="1" spans="1:6">
      <c r="A211" s="9">
        <v>32</v>
      </c>
      <c r="B211" s="9" t="s">
        <v>525</v>
      </c>
      <c r="C211" s="9" t="s">
        <v>530</v>
      </c>
      <c r="D211" s="9">
        <v>5</v>
      </c>
      <c r="E211" s="35" t="s">
        <v>527</v>
      </c>
      <c r="F211" s="36" t="str">
        <f>_xlfn.DISPIMG("ID_E7B4D5349CB34AE0A59633C3BED440BE",1)</f>
        <v>=DISPIMG("ID_E7B4D5349CB34AE0A59633C3BED440BE",1)</v>
      </c>
    </row>
    <row r="212" customHeight="1" spans="1:6">
      <c r="A212" s="9" t="s">
        <v>181</v>
      </c>
      <c r="B212" s="9"/>
      <c r="C212" s="9"/>
      <c r="D212" s="9"/>
      <c r="E212" s="35"/>
      <c r="F212" s="36"/>
    </row>
    <row r="213" customHeight="1" spans="1:6">
      <c r="A213" s="38" t="s">
        <v>531</v>
      </c>
      <c r="B213" s="39"/>
      <c r="C213" s="39"/>
      <c r="D213" s="39"/>
      <c r="E213" s="40"/>
      <c r="F213" s="41"/>
    </row>
    <row r="214" customHeight="1" spans="1:6">
      <c r="A214" s="7" t="s">
        <v>2</v>
      </c>
      <c r="B214" s="7" t="s">
        <v>3</v>
      </c>
      <c r="C214" s="7" t="s">
        <v>4</v>
      </c>
      <c r="D214" s="7" t="s">
        <v>5</v>
      </c>
      <c r="E214" s="8" t="s">
        <v>6</v>
      </c>
      <c r="F214" s="7" t="s">
        <v>7</v>
      </c>
    </row>
    <row r="215" customHeight="1" spans="1:6">
      <c r="A215" s="9">
        <v>1</v>
      </c>
      <c r="B215" s="9" t="s">
        <v>532</v>
      </c>
      <c r="C215" s="9" t="s">
        <v>533</v>
      </c>
      <c r="D215" s="9">
        <v>2</v>
      </c>
      <c r="E215" s="42" t="s">
        <v>534</v>
      </c>
      <c r="F215" s="43" t="str">
        <f>_xlfn.DISPIMG("ID_84CDE8923E7F4537A0C39944F0BFCB1D",1)</f>
        <v>=DISPIMG("ID_84CDE8923E7F4537A0C39944F0BFCB1D",1)</v>
      </c>
    </row>
    <row r="216" customHeight="1" spans="1:6">
      <c r="A216" s="9">
        <v>2</v>
      </c>
      <c r="B216" s="9" t="s">
        <v>535</v>
      </c>
      <c r="C216" s="9" t="s">
        <v>536</v>
      </c>
      <c r="D216" s="9">
        <v>1</v>
      </c>
      <c r="E216" s="44" t="s">
        <v>537</v>
      </c>
      <c r="F216" s="43" t="str">
        <f>_xlfn.DISPIMG("ID_035DAD09C35A47D0BEBDDA9A7354C10C",1)</f>
        <v>=DISPIMG("ID_035DAD09C35A47D0BEBDDA9A7354C10C",1)</v>
      </c>
    </row>
    <row r="217" customHeight="1" spans="1:6">
      <c r="A217" s="9">
        <v>3</v>
      </c>
      <c r="B217" s="9" t="s">
        <v>538</v>
      </c>
      <c r="C217" s="9" t="s">
        <v>539</v>
      </c>
      <c r="D217" s="9">
        <v>1</v>
      </c>
      <c r="E217" s="44" t="s">
        <v>540</v>
      </c>
      <c r="F217" s="43" t="str">
        <f>_xlfn.DISPIMG("ID_1A70892858284410AF887767975947ED",1)</f>
        <v>=DISPIMG("ID_1A70892858284410AF887767975947ED",1)</v>
      </c>
    </row>
    <row r="218" customHeight="1" spans="1:6">
      <c r="A218" s="9">
        <v>4</v>
      </c>
      <c r="B218" s="9" t="s">
        <v>541</v>
      </c>
      <c r="C218" s="9" t="s">
        <v>542</v>
      </c>
      <c r="D218" s="9">
        <v>1</v>
      </c>
      <c r="E218" s="44" t="s">
        <v>543</v>
      </c>
      <c r="F218" s="43" t="str">
        <f>_xlfn.DISPIMG("ID_5E54544552194B4C852D25C930BA26AA",1)</f>
        <v>=DISPIMG("ID_5E54544552194B4C852D25C930BA26AA",1)</v>
      </c>
    </row>
    <row r="219" customHeight="1" spans="1:6">
      <c r="A219" s="9">
        <v>5</v>
      </c>
      <c r="B219" s="9" t="s">
        <v>544</v>
      </c>
      <c r="C219" s="9" t="s">
        <v>545</v>
      </c>
      <c r="D219" s="9">
        <v>2</v>
      </c>
      <c r="E219" s="44" t="s">
        <v>546</v>
      </c>
      <c r="F219" s="43" t="str">
        <f>_xlfn.DISPIMG("ID_F6E22DCE48164046B6CA5FE5180476EA",1)</f>
        <v>=DISPIMG("ID_F6E22DCE48164046B6CA5FE5180476EA",1)</v>
      </c>
    </row>
    <row r="220" customHeight="1" spans="1:6">
      <c r="A220" s="9">
        <v>6</v>
      </c>
      <c r="B220" s="9" t="s">
        <v>547</v>
      </c>
      <c r="C220" s="9" t="s">
        <v>548</v>
      </c>
      <c r="D220" s="9">
        <v>2</v>
      </c>
      <c r="E220" s="45" t="s">
        <v>549</v>
      </c>
      <c r="F220" s="43" t="str">
        <f>_xlfn.DISPIMG("ID_B446AD63F3874CBF9C0D1CAE93280978",1)</f>
        <v>=DISPIMG("ID_B446AD63F3874CBF9C0D1CAE93280978",1)</v>
      </c>
    </row>
    <row r="221" customHeight="1" spans="1:6">
      <c r="A221" s="9">
        <v>7</v>
      </c>
      <c r="B221" s="9" t="s">
        <v>550</v>
      </c>
      <c r="C221" s="9" t="s">
        <v>551</v>
      </c>
      <c r="D221" s="9">
        <v>2</v>
      </c>
      <c r="E221" s="44" t="s">
        <v>552</v>
      </c>
      <c r="F221" s="43" t="str">
        <f>_xlfn.DISPIMG("ID_37409706E92C47A1B0BD87F8FACF7FD7",1)</f>
        <v>=DISPIMG("ID_37409706E92C47A1B0BD87F8FACF7FD7",1)</v>
      </c>
    </row>
    <row r="222" customHeight="1" spans="1:6">
      <c r="A222" s="9">
        <v>8</v>
      </c>
      <c r="B222" s="9" t="s">
        <v>553</v>
      </c>
      <c r="C222" s="9" t="s">
        <v>554</v>
      </c>
      <c r="D222" s="9">
        <v>2</v>
      </c>
      <c r="E222" s="44" t="s">
        <v>555</v>
      </c>
      <c r="F222" s="43" t="str">
        <f>_xlfn.DISPIMG("ID_754AC492D6B948EA88A3BA1A007AC402",1)</f>
        <v>=DISPIMG("ID_754AC492D6B948EA88A3BA1A007AC402",1)</v>
      </c>
    </row>
    <row r="223" customHeight="1" spans="1:6">
      <c r="A223" s="9">
        <v>9</v>
      </c>
      <c r="B223" s="9" t="s">
        <v>556</v>
      </c>
      <c r="C223" s="9" t="s">
        <v>557</v>
      </c>
      <c r="D223" s="9">
        <v>1</v>
      </c>
      <c r="E223" s="44" t="s">
        <v>558</v>
      </c>
      <c r="F223" s="43" t="str">
        <f>_xlfn.DISPIMG("ID_E3AC56DD2EE74C0D8B5B7799AA95B7F1",1)</f>
        <v>=DISPIMG("ID_E3AC56DD2EE74C0D8B5B7799AA95B7F1",1)</v>
      </c>
    </row>
    <row r="224" customHeight="1" spans="1:6">
      <c r="A224" s="9">
        <v>10</v>
      </c>
      <c r="B224" s="9" t="s">
        <v>559</v>
      </c>
      <c r="C224" s="9" t="s">
        <v>560</v>
      </c>
      <c r="D224" s="9">
        <v>2</v>
      </c>
      <c r="E224" s="44" t="s">
        <v>561</v>
      </c>
      <c r="F224" s="43" t="str">
        <f>_xlfn.DISPIMG("ID_C141BE4090A84F86886C998842DCEAE2",1)</f>
        <v>=DISPIMG("ID_C141BE4090A84F86886C998842DCEAE2",1)</v>
      </c>
    </row>
    <row r="225" customHeight="1" spans="1:6">
      <c r="A225" s="9">
        <v>11</v>
      </c>
      <c r="B225" s="9" t="s">
        <v>559</v>
      </c>
      <c r="C225" s="9" t="s">
        <v>562</v>
      </c>
      <c r="D225" s="9">
        <v>2</v>
      </c>
      <c r="E225" s="44" t="s">
        <v>563</v>
      </c>
      <c r="F225" s="43" t="str">
        <f>_xlfn.DISPIMG("ID_38C9BA0362814BB8A43A020B811024DD",1)</f>
        <v>=DISPIMG("ID_38C9BA0362814BB8A43A020B811024DD",1)</v>
      </c>
    </row>
    <row r="226" customHeight="1" spans="1:6">
      <c r="A226" s="9">
        <v>12</v>
      </c>
      <c r="B226" s="9" t="s">
        <v>564</v>
      </c>
      <c r="C226" s="9" t="s">
        <v>565</v>
      </c>
      <c r="D226" s="9">
        <v>1</v>
      </c>
      <c r="E226" s="44" t="s">
        <v>566</v>
      </c>
      <c r="F226" s="43" t="str">
        <f>_xlfn.DISPIMG("ID_81DE9E4B09904E18AC6038292DAA2C77",1)</f>
        <v>=DISPIMG("ID_81DE9E4B09904E18AC6038292DAA2C77",1)</v>
      </c>
    </row>
    <row r="227" customHeight="1" spans="1:6">
      <c r="A227" s="9">
        <v>13</v>
      </c>
      <c r="B227" s="9" t="s">
        <v>567</v>
      </c>
      <c r="C227" s="9" t="s">
        <v>568</v>
      </c>
      <c r="D227" s="9">
        <v>1</v>
      </c>
      <c r="E227" s="44" t="s">
        <v>569</v>
      </c>
      <c r="F227" s="43" t="str">
        <f>_xlfn.DISPIMG("ID_0FA50C91C4964B198673AD63776F35CC",1)</f>
        <v>=DISPIMG("ID_0FA50C91C4964B198673AD63776F35CC",1)</v>
      </c>
    </row>
    <row r="228" customHeight="1" spans="1:6">
      <c r="A228" s="9">
        <v>14</v>
      </c>
      <c r="B228" s="9" t="s">
        <v>570</v>
      </c>
      <c r="C228" s="9" t="s">
        <v>571</v>
      </c>
      <c r="D228" s="9">
        <v>1</v>
      </c>
      <c r="E228" s="44" t="s">
        <v>572</v>
      </c>
      <c r="F228" s="43" t="str">
        <f>_xlfn.DISPIMG("ID_5DC1A8E08EF64453844582030E63280A",1)</f>
        <v>=DISPIMG("ID_5DC1A8E08EF64453844582030E63280A",1)</v>
      </c>
    </row>
    <row r="229" customHeight="1" spans="1:6">
      <c r="A229" s="9">
        <v>15</v>
      </c>
      <c r="B229" s="9" t="s">
        <v>573</v>
      </c>
      <c r="C229" s="9" t="s">
        <v>574</v>
      </c>
      <c r="D229" s="9">
        <v>1</v>
      </c>
      <c r="E229" s="44" t="s">
        <v>575</v>
      </c>
      <c r="F229" s="43" t="str">
        <f>_xlfn.DISPIMG("ID_EA17865701614720A18B9256FBD0C62C",1)</f>
        <v>=DISPIMG("ID_EA17865701614720A18B9256FBD0C62C",1)</v>
      </c>
    </row>
    <row r="230" customHeight="1" spans="1:6">
      <c r="A230" s="9">
        <v>16</v>
      </c>
      <c r="B230" s="9" t="s">
        <v>576</v>
      </c>
      <c r="C230" s="9" t="s">
        <v>577</v>
      </c>
      <c r="D230" s="9">
        <v>1</v>
      </c>
      <c r="E230" s="44" t="s">
        <v>578</v>
      </c>
      <c r="F230" s="43" t="str">
        <f>_xlfn.DISPIMG("ID_AB1B85AF52004D448CBAA65548888C01",1)</f>
        <v>=DISPIMG("ID_AB1B85AF52004D448CBAA65548888C01",1)</v>
      </c>
    </row>
    <row r="231" customHeight="1" spans="1:6">
      <c r="A231" s="9">
        <v>17</v>
      </c>
      <c r="B231" s="9" t="s">
        <v>579</v>
      </c>
      <c r="C231" s="9" t="s">
        <v>580</v>
      </c>
      <c r="D231" s="9">
        <v>5</v>
      </c>
      <c r="E231" s="44" t="s">
        <v>581</v>
      </c>
      <c r="F231" s="43" t="str">
        <f>_xlfn.DISPIMG("ID_98468C4E6D1E433FAAAD85584B9C2052",1)</f>
        <v>=DISPIMG("ID_98468C4E6D1E433FAAAD85584B9C2052",1)</v>
      </c>
    </row>
    <row r="232" customHeight="1" spans="1:6">
      <c r="A232" s="9">
        <v>18</v>
      </c>
      <c r="B232" s="9" t="s">
        <v>582</v>
      </c>
      <c r="C232" s="9" t="s">
        <v>583</v>
      </c>
      <c r="D232" s="9">
        <v>2</v>
      </c>
      <c r="E232" s="44" t="s">
        <v>584</v>
      </c>
      <c r="F232" s="43" t="str">
        <f>_xlfn.DISPIMG("ID_B48A68A801904113A604DBF39DDAFC2A",1)</f>
        <v>=DISPIMG("ID_B48A68A801904113A604DBF39DDAFC2A",1)</v>
      </c>
    </row>
    <row r="233" customHeight="1" spans="1:6">
      <c r="A233" s="9">
        <v>19</v>
      </c>
      <c r="B233" s="9" t="s">
        <v>585</v>
      </c>
      <c r="C233" s="9" t="s">
        <v>586</v>
      </c>
      <c r="D233" s="9">
        <v>1</v>
      </c>
      <c r="E233" s="44" t="s">
        <v>587</v>
      </c>
      <c r="F233" s="43" t="str">
        <f>_xlfn.DISPIMG("ID_55E95A20654A446D953E6A760C74F7A4",1)</f>
        <v>=DISPIMG("ID_55E95A20654A446D953E6A760C74F7A4",1)</v>
      </c>
    </row>
    <row r="234" customHeight="1" spans="1:6">
      <c r="A234" s="9">
        <v>20</v>
      </c>
      <c r="B234" s="9" t="s">
        <v>585</v>
      </c>
      <c r="C234" s="9" t="s">
        <v>588</v>
      </c>
      <c r="D234" s="9">
        <v>1</v>
      </c>
      <c r="E234" s="44" t="s">
        <v>589</v>
      </c>
      <c r="F234" s="43" t="str">
        <f>_xlfn.DISPIMG("ID_25EC603AAC7B4262980FD1876933FECE",1)</f>
        <v>=DISPIMG("ID_25EC603AAC7B4262980FD1876933FECE",1)</v>
      </c>
    </row>
    <row r="235" customHeight="1" spans="1:6">
      <c r="A235" s="9">
        <v>21</v>
      </c>
      <c r="B235" s="9" t="s">
        <v>590</v>
      </c>
      <c r="C235" s="9" t="s">
        <v>591</v>
      </c>
      <c r="D235" s="9">
        <v>1</v>
      </c>
      <c r="E235" s="44" t="s">
        <v>592</v>
      </c>
      <c r="F235" s="43" t="str">
        <f>_xlfn.DISPIMG("ID_2AC9EE07CFF34C6E8E18A93CC0864C3E",1)</f>
        <v>=DISPIMG("ID_2AC9EE07CFF34C6E8E18A93CC0864C3E",1)</v>
      </c>
    </row>
    <row r="236" customHeight="1" spans="1:6">
      <c r="A236" s="9">
        <v>22</v>
      </c>
      <c r="B236" s="9" t="s">
        <v>590</v>
      </c>
      <c r="C236" s="9" t="s">
        <v>593</v>
      </c>
      <c r="D236" s="9">
        <v>1</v>
      </c>
      <c r="E236" s="44" t="s">
        <v>594</v>
      </c>
      <c r="F236" s="43" t="str">
        <f>_xlfn.DISPIMG("ID_DEC81839FFF84E0F9C2D1EFD47FDD116",1)</f>
        <v>=DISPIMG("ID_DEC81839FFF84E0F9C2D1EFD47FDD116",1)</v>
      </c>
    </row>
    <row r="237" customHeight="1" spans="1:6">
      <c r="A237" s="9">
        <v>23</v>
      </c>
      <c r="B237" s="9" t="s">
        <v>590</v>
      </c>
      <c r="C237" s="9" t="s">
        <v>595</v>
      </c>
      <c r="D237" s="9">
        <v>1</v>
      </c>
      <c r="E237" s="44" t="s">
        <v>596</v>
      </c>
      <c r="F237" s="43" t="str">
        <f>_xlfn.DISPIMG("ID_CFA44456935A471BABAE850E82A37F8E",1)</f>
        <v>=DISPIMG("ID_CFA44456935A471BABAE850E82A37F8E",1)</v>
      </c>
    </row>
    <row r="238" customHeight="1" spans="1:6">
      <c r="A238" s="9">
        <v>24</v>
      </c>
      <c r="B238" s="9" t="s">
        <v>597</v>
      </c>
      <c r="C238" s="9" t="s">
        <v>598</v>
      </c>
      <c r="D238" s="9">
        <v>1</v>
      </c>
      <c r="E238" s="44" t="s">
        <v>599</v>
      </c>
      <c r="F238" s="43" t="str">
        <f>_xlfn.DISPIMG("ID_B1FFE5A5BA6A4F339E1CB394F9087C2F",1)</f>
        <v>=DISPIMG("ID_B1FFE5A5BA6A4F339E1CB394F9087C2F",1)</v>
      </c>
    </row>
    <row r="239" customHeight="1" spans="1:6">
      <c r="A239" s="9">
        <v>25</v>
      </c>
      <c r="B239" s="9" t="s">
        <v>600</v>
      </c>
      <c r="C239" s="9" t="s">
        <v>601</v>
      </c>
      <c r="D239" s="9">
        <v>1</v>
      </c>
      <c r="E239" s="44" t="s">
        <v>602</v>
      </c>
      <c r="F239" s="43" t="str">
        <f>_xlfn.DISPIMG("ID_CF4D50A6401D49EB9FD5D653755A3BC9",1)</f>
        <v>=DISPIMG("ID_CF4D50A6401D49EB9FD5D653755A3BC9",1)</v>
      </c>
    </row>
    <row r="240" customHeight="1" spans="1:6">
      <c r="A240" s="9">
        <v>26</v>
      </c>
      <c r="B240" s="9" t="s">
        <v>603</v>
      </c>
      <c r="C240" s="9" t="s">
        <v>604</v>
      </c>
      <c r="D240" s="9">
        <v>1</v>
      </c>
      <c r="E240" s="44" t="s">
        <v>605</v>
      </c>
      <c r="F240" s="43" t="str">
        <f>_xlfn.DISPIMG("ID_AF0539ED6FE94C65922AB277286C3AE7",1)</f>
        <v>=DISPIMG("ID_AF0539ED6FE94C65922AB277286C3AE7",1)</v>
      </c>
    </row>
    <row r="241" customHeight="1" spans="1:6">
      <c r="A241" s="9" t="s">
        <v>181</v>
      </c>
      <c r="B241" s="9"/>
      <c r="C241" s="9"/>
      <c r="D241" s="9"/>
      <c r="E241" s="44"/>
      <c r="F241" s="46"/>
    </row>
    <row r="242" customHeight="1" spans="1:6">
      <c r="A242" s="38" t="s">
        <v>606</v>
      </c>
      <c r="B242" s="39"/>
      <c r="C242" s="39"/>
      <c r="D242" s="39"/>
      <c r="E242" s="40"/>
      <c r="F242" s="41"/>
    </row>
    <row r="243" customHeight="1" spans="1:6">
      <c r="A243" s="9" t="s">
        <v>2</v>
      </c>
      <c r="B243" s="9" t="s">
        <v>3</v>
      </c>
      <c r="C243" s="9" t="s">
        <v>4</v>
      </c>
      <c r="D243" s="9" t="s">
        <v>5</v>
      </c>
      <c r="E243" s="8" t="s">
        <v>6</v>
      </c>
      <c r="F243" s="7" t="s">
        <v>7</v>
      </c>
    </row>
    <row r="244" customHeight="1" spans="1:6">
      <c r="A244" s="9">
        <v>1</v>
      </c>
      <c r="B244" s="9" t="s">
        <v>607</v>
      </c>
      <c r="C244" s="9" t="s">
        <v>608</v>
      </c>
      <c r="D244" s="9">
        <v>8</v>
      </c>
      <c r="E244" s="47" t="s">
        <v>609</v>
      </c>
      <c r="F244" s="48" t="str">
        <f>_xlfn.DISPIMG("ID_F3666F6D4E9540CEA731C565DCBAD716",1)</f>
        <v>=DISPIMG("ID_F3666F6D4E9540CEA731C565DCBAD716",1)</v>
      </c>
    </row>
    <row r="245" customHeight="1" spans="1:6">
      <c r="A245" s="9">
        <v>2</v>
      </c>
      <c r="B245" s="9" t="s">
        <v>610</v>
      </c>
      <c r="C245" s="9" t="s">
        <v>611</v>
      </c>
      <c r="D245" s="9">
        <v>1</v>
      </c>
      <c r="E245" s="47" t="s">
        <v>609</v>
      </c>
      <c r="F245" s="48" t="str">
        <f>_xlfn.DISPIMG("ID_EA33A70DD53642D587343B76E561D522",1)</f>
        <v>=DISPIMG("ID_EA33A70DD53642D587343B76E561D522",1)</v>
      </c>
    </row>
    <row r="246" customHeight="1" spans="1:6">
      <c r="A246" s="9">
        <v>3</v>
      </c>
      <c r="B246" s="9" t="s">
        <v>612</v>
      </c>
      <c r="C246" s="9" t="s">
        <v>613</v>
      </c>
      <c r="D246" s="9">
        <v>1</v>
      </c>
      <c r="E246" s="47" t="s">
        <v>614</v>
      </c>
      <c r="F246" s="48" t="str">
        <f>_xlfn.DISPIMG("ID_EA69B16CA62042AC956FFD9202F5A9F8",1)</f>
        <v>=DISPIMG("ID_EA69B16CA62042AC956FFD9202F5A9F8",1)</v>
      </c>
    </row>
    <row r="247" customHeight="1" spans="1:6">
      <c r="A247" s="9">
        <v>4</v>
      </c>
      <c r="B247" s="9" t="s">
        <v>615</v>
      </c>
      <c r="C247" s="9" t="s">
        <v>616</v>
      </c>
      <c r="D247" s="9">
        <v>10</v>
      </c>
      <c r="E247" s="49" t="s">
        <v>617</v>
      </c>
      <c r="F247" s="48" t="str">
        <f>_xlfn.DISPIMG("ID_3D1BB8C7FB11480A86D1C90C661F3FDC",1)</f>
        <v>=DISPIMG("ID_3D1BB8C7FB11480A86D1C90C661F3FDC",1)</v>
      </c>
    </row>
    <row r="248" customHeight="1" spans="1:6">
      <c r="A248" s="9">
        <v>5</v>
      </c>
      <c r="B248" s="9" t="s">
        <v>618</v>
      </c>
      <c r="C248" s="9" t="s">
        <v>619</v>
      </c>
      <c r="D248" s="9">
        <v>20</v>
      </c>
      <c r="E248" s="47" t="s">
        <v>620</v>
      </c>
      <c r="F248" s="48" t="str">
        <f>_xlfn.DISPIMG("ID_37FE0A6BB6974DA98C158ED5E24602D7",1)</f>
        <v>=DISPIMG("ID_37FE0A6BB6974DA98C158ED5E24602D7",1)</v>
      </c>
    </row>
    <row r="249" customHeight="1" spans="1:6">
      <c r="A249" s="9">
        <v>6</v>
      </c>
      <c r="B249" s="9" t="s">
        <v>621</v>
      </c>
      <c r="C249" s="9" t="s">
        <v>622</v>
      </c>
      <c r="D249" s="9">
        <v>10</v>
      </c>
      <c r="E249" s="50" t="s">
        <v>623</v>
      </c>
      <c r="F249" s="51" t="str">
        <f>_xlfn.DISPIMG("ID_C65BCBECFB904FE9938BAD2CEBC4D997",1)</f>
        <v>=DISPIMG("ID_C65BCBECFB904FE9938BAD2CEBC4D997",1)</v>
      </c>
    </row>
    <row r="250" customHeight="1" spans="1:6">
      <c r="A250" s="9">
        <v>7</v>
      </c>
      <c r="B250" s="9" t="s">
        <v>621</v>
      </c>
      <c r="C250" s="9" t="s">
        <v>624</v>
      </c>
      <c r="D250" s="9">
        <v>10</v>
      </c>
      <c r="E250" s="50" t="s">
        <v>623</v>
      </c>
      <c r="F250" s="51" t="str">
        <f>_xlfn.DISPIMG("ID_2E26990ACAE7419592659B601585119D",1)</f>
        <v>=DISPIMG("ID_2E26990ACAE7419592659B601585119D",1)</v>
      </c>
    </row>
    <row r="251" customHeight="1" spans="1:6">
      <c r="A251" s="9">
        <v>8</v>
      </c>
      <c r="B251" s="9" t="s">
        <v>625</v>
      </c>
      <c r="C251" s="9" t="s">
        <v>626</v>
      </c>
      <c r="D251" s="9">
        <v>15</v>
      </c>
      <c r="E251" s="49" t="s">
        <v>627</v>
      </c>
      <c r="F251" s="48" t="str">
        <f>_xlfn.DISPIMG("ID_EE390AF6FD274143885F656CF33E9F4A",1)</f>
        <v>=DISPIMG("ID_EE390AF6FD274143885F656CF33E9F4A",1)</v>
      </c>
    </row>
    <row r="252" customHeight="1" spans="1:6">
      <c r="A252" s="9">
        <v>9</v>
      </c>
      <c r="B252" s="9" t="s">
        <v>628</v>
      </c>
      <c r="C252" s="9" t="s">
        <v>629</v>
      </c>
      <c r="D252" s="9">
        <v>20</v>
      </c>
      <c r="E252" s="49" t="s">
        <v>630</v>
      </c>
      <c r="F252" s="48" t="str">
        <f>_xlfn.DISPIMG("ID_6C3094FF148F4B3085CCAB2D0F9121D8",1)</f>
        <v>=DISPIMG("ID_6C3094FF148F4B3085CCAB2D0F9121D8",1)</v>
      </c>
    </row>
    <row r="253" customHeight="1" spans="1:6">
      <c r="A253" s="9">
        <v>10</v>
      </c>
      <c r="B253" s="9" t="s">
        <v>631</v>
      </c>
      <c r="C253" s="9" t="s">
        <v>632</v>
      </c>
      <c r="D253" s="9">
        <v>20</v>
      </c>
      <c r="E253" s="49" t="s">
        <v>633</v>
      </c>
      <c r="F253" s="48" t="str">
        <f>_xlfn.DISPIMG("ID_F3277314EB1B45DF97F3C4DAC1AAF765",1)</f>
        <v>=DISPIMG("ID_F3277314EB1B45DF97F3C4DAC1AAF765",1)</v>
      </c>
    </row>
    <row r="254" customHeight="1" spans="1:6">
      <c r="A254" s="9">
        <v>11</v>
      </c>
      <c r="B254" s="9" t="s">
        <v>634</v>
      </c>
      <c r="C254" s="9" t="s">
        <v>635</v>
      </c>
      <c r="D254" s="9">
        <v>1</v>
      </c>
      <c r="E254" s="52" t="s">
        <v>636</v>
      </c>
      <c r="F254" s="48" t="str">
        <f>_xlfn.DISPIMG("ID_C2F274F7906E49EBA5CF60490814153E",1)</f>
        <v>=DISPIMG("ID_C2F274F7906E49EBA5CF60490814153E",1)</v>
      </c>
    </row>
    <row r="255" customHeight="1" spans="1:6">
      <c r="A255" s="9">
        <v>12</v>
      </c>
      <c r="B255" s="9" t="s">
        <v>637</v>
      </c>
      <c r="C255" s="9" t="s">
        <v>638</v>
      </c>
      <c r="D255" s="9">
        <v>3</v>
      </c>
      <c r="E255" s="49" t="s">
        <v>639</v>
      </c>
      <c r="F255" s="48" t="str">
        <f>_xlfn.DISPIMG("ID_775D90FFB36346CCBF698EFC4F9B91E4",1)</f>
        <v>=DISPIMG("ID_775D90FFB36346CCBF698EFC4F9B91E4",1)</v>
      </c>
    </row>
    <row r="256" customHeight="1" spans="1:6">
      <c r="A256" s="9">
        <v>13</v>
      </c>
      <c r="B256" s="9" t="s">
        <v>640</v>
      </c>
      <c r="C256" s="9" t="s">
        <v>641</v>
      </c>
      <c r="D256" s="9">
        <v>2</v>
      </c>
      <c r="E256" s="49" t="s">
        <v>642</v>
      </c>
      <c r="F256" s="48" t="str">
        <f>_xlfn.DISPIMG("ID_1634BE99BCF346FAAAE08CB6C9A4B910",1)</f>
        <v>=DISPIMG("ID_1634BE99BCF346FAAAE08CB6C9A4B910",1)</v>
      </c>
    </row>
    <row r="257" customHeight="1" spans="1:6">
      <c r="A257" s="9" t="s">
        <v>181</v>
      </c>
      <c r="B257" s="7"/>
      <c r="C257" s="7"/>
      <c r="D257" s="7"/>
      <c r="E257" s="8"/>
      <c r="F257" s="7"/>
    </row>
    <row r="258" customHeight="1" spans="1:6">
      <c r="A258" s="7" t="s">
        <v>643</v>
      </c>
      <c r="B258" s="7" t="s">
        <v>644</v>
      </c>
      <c r="C258" s="7"/>
      <c r="D258" s="7"/>
      <c r="E258" s="8"/>
      <c r="F258" s="7"/>
    </row>
  </sheetData>
  <mergeCells count="7">
    <mergeCell ref="A1:F1"/>
    <mergeCell ref="A2:F2"/>
    <mergeCell ref="A64:F64"/>
    <mergeCell ref="A178:F178"/>
    <mergeCell ref="A213:F213"/>
    <mergeCell ref="A242:F242"/>
    <mergeCell ref="B258:D258"/>
  </mergeCells>
  <hyperlinks>
    <hyperlink ref="E35" r:id="rId2" display="https://e.tb.cn/h.8qi6lGdDWpSibjF?tk=R5sRThBs8ga" tooltip="https://e.tb.cn/h.8qi6lGdDWpSibjF?tk=R5sRThBs8ga"/>
    <hyperlink ref="E37" r:id="rId3" display="https://e.tb.cn/h.8Jw8yw3kNy6qnLT?tk=sfu5ThBvSzg" tooltip="https://e.tb.cn/h.8Jw8yw3kNy6qnLT?tk=sfu5ThBvSzg"/>
    <hyperlink ref="E38" r:id="rId4" display="https://e.tb.cn/h.8qi9P3RDkKROtYI?tk=BCK1ThBxNIA" tooltip="https://e.tb.cn/h.8qi9P3RDkKROtYI?tk=BCK1ThBxNIA"/>
    <hyperlink ref="E40" r:id="rId5" display="https://detail.tmall.com/item.htm?id=828021586575" tooltip="https://detail.tmall.com/item.htm?id=828021586575"/>
    <hyperlink ref="E41" r:id="rId6" display="https://pages-g.m.taobao.com/wow/z/app/detail-next/item/index?id=830972579567&amp;x-ssr=true" tooltip="https://pages-g.m.taobao.com/wow/z/app/detail-next/item/index?id=830972579567&amp;x-ssr=true"/>
    <hyperlink ref="E21" r:id="rId7" display="https://e.tb.cn/h.8K2jApCDQLSkRxg?tk=WwWiThCh6yI"/>
    <hyperlink ref="E22" r:id="rId8" display="https://e.tb.cn/h.8pXtZeDcUBpl2eP?tk=HDEXThC8Ypl"/>
    <hyperlink ref="E24" r:id="rId9" display="https://e.tb.cn/h.8K2EAxqTXshicuh?tk=cU1aThCHyf9"/>
    <hyperlink ref="E25" r:id="rId10" display="https://e.tb.cn/h.8K2yjTGdF2SnP6K?tk=Fvk0ThCuUMx"/>
    <hyperlink ref="E26" r:id="rId11" display="https://e.tb.cn/h.8qS9zY6t72W0Gxn?tk=bt8XThCvBYS"/>
    <hyperlink ref="E5" r:id="rId12" display="https://www.kdocs.cn/office/link?target=https%3A%2F%2Fe.tb.cn%2Fh.8pXgzFRsB4ZPiL7%3Ftk%3DfDVCThxDfQp&amp;fileId=561624451312"/>
    <hyperlink ref="E4" r:id="rId13" display="https://www.kdocs.cn/office/link?target=https%3A%2F%2Fe.tb.cn%2Fh.8KXz5IactVLecBU%3Ftk%3DvXO6ThxFzpM&amp;fileId=561624451312"/>
    <hyperlink ref="E6" r:id="rId14" display="https://www.kdocs.cn/office/link?target=https%3A%2F%2Fe.tb.cn%2Fh.8K2YuGGDf5mL7Rg%3Ftk%3DpcpBThxDAUq&amp;fileId=561624451312"/>
    <hyperlink ref="E7" r:id="rId15" display="https://www.kdocs.cn/office/link?target=https%3A%2F%2Fe.tb.cn%2Fh.8qhlN8Xq8uJzm7U%3Ftk%3DzpbuThxBgvG&amp;fileId=561624451312"/>
    <hyperlink ref="E8" r:id="rId16" display="https://www.kdocs.cn/office/link?target=https%3A%2F%2Fe.tb.cn%2Fh.8pXhs3ktcZf8gtM%3Ftk%3Da9DCThxBCSu&amp;fileId=561624451312"/>
    <hyperlink ref="E9" r:id="rId17" display="https://www.kdocs.cn/office/link?target=https%3A%2F%2Fe.tb.cn%2Fh.8pXSUYilA5HGq57%3Ftk%3Dv1eCThxBCa6&amp;fileId=561624451312"/>
    <hyperlink ref="E10" r:id="rId18" display="https://www.kdocs.cn/office/link?target=https%3A%2F%2Fe.tb.cn%2Fh.8K2dyo3FUzsmdE5%3Ftk%3Dy7QFThCaLJH&amp;fileId=561624451312"/>
    <hyperlink ref="E11" r:id="rId19" display="https://www.kdocs.cn/office/link?target=https%3A%2F%2Fe.tb.cn%2Fh.8K2e0j5hNAwBgyl%3Ftk%3DHXDEThC04bC&amp;fileId=561624451312"/>
    <hyperlink ref="E28" r:id="rId20" display="https://e.tb.cn/h.8qSCdsLEyx4FP1V?tk=ERXqThyTCDA"/>
    <hyperlink ref="E12" r:id="rId21" display="https://www.kdocs.cn/office/link?target=https%3A%2F%2Fe.tb.cn%2Fh.8JFIeCw5KV6p7Yn%3Ftk%3DmMKyThC0qua&amp;fileId=561624451312"/>
    <hyperlink ref="E13" r:id="rId22" display="https://www.kdocs.cn/office/link?target=https%3A%2F%2Fe.tb.cn%2Fh.8qhpoIFA3PcMCeQ%3Ftk%3DNADxThCYTDv&amp;fileId=561624451312"/>
    <hyperlink ref="E14" r:id="rId23" display="https://www.kdocs.cn/office/link?target=https%3A%2F%2Fe.tb.cn%2Fh.hRfi3XmKjLCWpeU%3Ftk%3Dmgfu41rErw6&amp;fileId=561624451312"/>
    <hyperlink ref="E15" r:id="rId24" display="https://www.kdocs.cn/office/link?target=https%3A%2F%2Fe.tb.cn%2Fh.8qhrm5zle6oJn62%3Ftk%3DCvvuThCXUAk&amp;fileId=561624451312"/>
    <hyperlink ref="E16" r:id="rId25" display="https://www.kdocs.cn/office/link?target=https%3A%2F%2Fe.tb.cn%2Fh.8pXM5stKUnWMIHW%3Ftk%3DbsUHThC4Fux&amp;fileId=561624451312"/>
    <hyperlink ref="E17" r:id="rId26" display="https://www.kdocs.cn/office/link?target=https%3A%2F%2Fe.tb.cn%2Fh.8JFB7YkKOeMdsKO%3Ftk%3DORgYThC559o&amp;fileId=561624451312"/>
    <hyperlink ref="E18" r:id="rId27" display="https://www.kdocs.cn/office/link?target=https%3A%2F%2Fe.tb.cn%2Fh.8K28dfl8nVcMCOf%3Ftk%3D6qmsThCTVg6&amp;fileId=561624451312"/>
    <hyperlink ref="E30" r:id="rId28" display="https://e.tb.cn/h.8q72KO0vxIPd4gw?tk=qpIjThymjzE"/>
    <hyperlink ref="E31" r:id="rId29" display="https://e.tb.cn/h.8JERPzYrshkAg8t?tk=Qcc9ThyGRIR"/>
    <hyperlink ref="E33" r:id="rId30" display="https://e.tb.cn/h.8KXBZxvM5AIXjCe?tk=bQbQThxuugw"/>
    <hyperlink ref="E42" r:id="rId31" display="https://detail.tmall.com/item.htm?app=weixin&amp;bc_fl_src=share-1041513609379640-2-1&amp;bxsign=scdXG2bXTeyvcAg5FZTEQLkfAqcw9qXk1qYIsr8qFvZHGwxivr_ra25yR0h_Ch70tgrRjA0JyW9uvJ1YyO-iyMv78NuvfzS32kwDGpX7chDjpbkEmukTo--CEJvvSBnjGSEqxOGmguxOslqdPk9lZRl_g&amp;cpp=1&amp;id=1077443339678&amp;price=37&amp;shareUniqueId=37240214475&amp;share_crt_v=1&amp;shareurl=true&amp;short_name=h.8pWqJr6i78Dfdml&amp;sourceType=item&amp;sp_tk=Njh4aFRoempTbWI%3D&amp;spm=a2159r.13376460.0.0&amp;suid=9f5f1f7d-3d09-4da5-bcfc-b678ec0c4208&amp;tbSocialPopKey=shareItem&amp;tk=68xhThzjSmb&amp;un=45280cb7a6aab8e8b77c34ba56368eac&amp;un_site=0&amp;ut_sk=1.aG3ZI4MGPekDAELbqhGMas48_21646297_1788965127410.Copy.1&amp;wxsign=tbwF9l5MzCd1ujm3Fr3WT7Kg-yJA9B5r78Z01KNJ9-8_Mw6JVmBvgvXih4Q4kbv208mfj6AvasK-8ovjImIxq0KL279YJIP9eO8zTIAvbHM-W3goR38rFusGt-zClx9U6TsDkp4XfJRL6Y1VJSvRJbYFA"/>
    <hyperlink ref="E43" r:id="rId32" display="https://detail.tmall.com/item.htm?app=weixin&amp;bc_fl_src=share-1041514539592960-2-1&amp;bxsign=scdqIuj7Z0HPhYE_ZIR0aHcL8Ob3KNoB0cbkM6d4KJzJ5LKQcsOwj5XctMOSD1R95h3rb59SLCUuVhjztaE2zAuGVTlkKVQXXUfB1HEIL1Sraom1qBKpYkyt_HxV_GYcLlNYckQITPXxmDzInLylzaxFQ&amp;cpp=1&amp;id=966834079257&amp;price=12.25&amp;shareUniqueId=37240452117&amp;share_crt_v=1&amp;shareurl=true&amp;short_name=h.8K3LtqzVj1nhDME&amp;sourceType=item&amp;sp_tk=MVU5eFRoektRNzA%3D&amp;spm=a2159r.13376460.0.0&amp;suid=896223a7-44ac-4f1b-80bd-04147b74013a&amp;tbSocialPopKey=shareItem&amp;tk=1U9xThzKQ70&amp;un=45280cb7a6aab8e8b77c34ba56368eac&amp;un_site=0&amp;ut_sk=1.aG3ZI4MGPekDAELbqhGMas48_21646297_1788965127410.Copy.1&amp;wxsign=tbwmOi2TqP4y-z3ENPWBn3lkF9WPqpTeUAoRnU6t4S3ue5CpyB6B95gr9lMytpv6Q6nQKkxpT9h9NlumplhpsUpbfmWm8Y2vAcNrHyV3JHeE1m90BsN_8aSQk5H_eoT1KQEEB4ywDvlgRzxjpT-uSLx5A&amp;skuId=5914157068270"/>
    <hyperlink ref="E44" r:id="rId33" display="https://pages-fast.m.taobao.com/wow/z/app/ltao-fe/tbms-limited-grad/externalDetail?x-ssr=true&amp;x-preload=true&amp;disableNav=YES&amp;disableProgress=true&amp;status_bar_transparent=true&amp;forceThemis=true&amp;skeleton=true&amp;force_ssr=true&amp;itemIds=681765114418&amp;src=msdetail&amp;shareFrom=xsmsDetail"/>
    <hyperlink ref="E45" r:id="rId34" display="https://pages-g.m.taobao.com/wow/z/app/detail-next/item/index?id=772930747044&amp;price=34&amp;sourceType=item&amp;sourceType=item&amp;suid=dcab7de3-b527-4aac-a56f-2a8286f0c354&amp;shareUniqueId=37241551550&amp;ut_sk=1.aG3ZI4MGPekDAELbqhGMas48_21646297_1788995474017.Copy.1&amp;un=45280cb7a6aab8e8b77c34ba56368eac&amp;share_crt_v=1&amp;un_site=0&amp;spm=a2159r.13376460.0.0&amp;wxsign=tbwCSDB30uKaOqIxexUCXa822TwUDUEHdgQtSFRZZTooB34pzSegDdcM7G0wdpeufV2lMMmGZXRFw1hW8mEcLxnInD_JJsOFw6Vn-rXGna4gldeYRl4F-tsTiFzFDUXU1OS3WRF6WqY-D_8luzKBEDyug&amp;tbSocialPopKey=shareItem&amp;sp_tk=cktlT1RTM1VSc0U%3D&amp;bc_fl_src=share-1041513786138499-2-8&amp;cpp=1&amp;shareurl=true&amp;short_name=h.8pSpSHK4p5XP6Nr&amp;bxsign=scdazoeJB64atFzAWYQ-irGtBGOdYTEJPoPlpCwqkcZc_PdbwVg2GERdLYZkMel8Aet1t1h7HNEF26Ip8zwlnK4BhovTFDJjZirVByVs8VJudfQVX1R9h8G4zUmRu9sw5W8cP1Z0gxhKvh2hr-D38PqCg&amp;tk=rKeOTS3URsE&amp;app=qq&amp;x-ssr=true"/>
    <hyperlink ref="E46" r:id="rId35" display="https://pages-g.m.taobao.com/wow/z/app/detail-next/item/index?id=977204128369&amp;price=27.9&amp;sourceType=item&amp;sourceType=item&amp;suid=0478a99b-ee57-4346-8124-c0227bdb4a16&amp;shareUniqueId=37241402901&amp;ut_sk=1.aG3ZI4MGPekDAELbqhGMas48_21646297_1788995474017.Copy.1&amp;un=45280cb7a6aab8e8b77c34ba56368eac&amp;share_crt_v=1&amp;un_site=0&amp;spm=a2159r.13376460.0.0&amp;wxsign=tbwTv1rdaG6e5L4vuZcPrrx-Sc1cPqHsmGpeluP5eRCcXmNLrXzNmTLoQ5k7tzO1mqrxG7hU0WTj1RAnAhbYa_moCoPwBI-aaD3rObWHtVJs2kxDcMC7NxgU_X5l6MF9od1jAF6By4uRsbJDC4SzIdRVg&amp;tbSocialPopKey=shareItem&amp;sp_tk=M2h0RlRTM1RGR20%3D&amp;bc_fl_src=share-1041517197124775-2-8&amp;cpp=1&amp;shareurl=true&amp;short_name=h.8r1klXhHkLqX7mW&amp;bxsign=scdWsNE0ppzfvr_TxVsIbIe2cVD4CQH1vnMyKLZvvsZQgKuHj9ckwq_QP9UBiaCUiOz9CI80Uo9Mn7Y_GjBnuefBCvSzzBOwVAgxr4yBjVVpXA2htx2-Kqqb8besDIosGK167TYeIaLdEhjXaM_4-PcAQ&amp;tk=3htFTS3TFGm&amp;app=qq&amp;x-ssr=true"/>
    <hyperlink ref="E47" r:id="rId36" display="https://pages-g.m.taobao.com/wow/z/app/detail-next/item/index?id=899556500107&amp;price=138&amp;sourceType=item&amp;sourceType=item&amp;suid=fe33c234-99a1-4df9-8c4e-4c2441706ae8&amp;shareUniqueId=37241560565&amp;ut_sk=1.aG3ZI4MGPekDAELbqhGMas48_21646297_1788995474017.Copy.1&amp;un=45280cb7a6aab8e8b77c34ba56368eac&amp;share_crt_v=1&amp;un_site=0&amp;spm=a2159r.13376460.0.0&amp;wxsign=tbww-0SXpx4soY7v6aEe5uZWrTNI_WoCanoYFBwHFb_kExf4eFG6dZoeonN2e57IXfX4XXUDNggK352astI3bRaBvAsa4S79gWsS61T6TkoOW6yVTWCoJFbWz1IeVaCGkJZcpfxsjyZgrVtLCuJNtIKNQ&amp;tbSocialPopKey=shareItem&amp;sp_tk=REozYlRTM1NSRXI%3D&amp;bc_fl_src=share-1041514720810428-2-8&amp;cpp=1&amp;shareurl=true&amp;short_name=h.8K7xdLSnScRNsUJ&amp;bxsign=scdBFCX7C7PehYWUmn05yFq4YrQ1OT2CA-SC43j4fJf6Ksl8RXTyWfT9JgYgI053CKyk8P3ODxEzojH6Oyxoln_SGUu0-K5bFBv1i0mZHDQT06jtCly8td74h79vO2YQwB2rm4kBaSxFLQ3GZceGo_TRQ&amp;tk=DJ3bTS3SREr&amp;app=qq&amp;x-ssr=true"/>
    <hyperlink ref="E48" r:id="rId37" display="https://pages-g.m.taobao.com/wow/z/app/detail-next/item/index?id=710363833458&amp;price=30.89&amp;sourceType=item&amp;sourceType=item&amp;suid=894e5987-419c-4e4e-b783-adb3a525909f&amp;shareUniqueId=37241755151&amp;ut_sk=1.aG3ZI4MGPekDAELbqhGMas48_21646297_1788995474017.Copy.1&amp;un=45280cb7a6aab8e8b77c34ba56368eac&amp;share_crt_v=1&amp;un_site=0&amp;spm=a2159r.13376460.0.0&amp;wxsign=tbwsmNqZvkrkbF6HgMVtawUvYUKD55SQoKREDAuhcz58mdgP1SZPEXsZ99clAUfFH1p50FeRx0rxmyb9kmEoskVxRyJm0dEVqe1fFyNauWNZhohbdCBGGKl1T-e2ZRf-OaN_-NRF6jDn_PfTu_gSUsq7g&amp;tbSocialPopKey=shareItem&amp;sp_tk=cmtnSVRTM1BiaXg%3D&amp;bc_fl_src=share-1041517199622078-2-8&amp;cpp=1&amp;shareurl=true&amp;short_name=h.8r1pAt8PWe0xWBM&amp;bxsign=scdmsfFMQv7QJMdUCOCjolfeyuFsOag8VASZE25nda8NBPofhSlBAlfLatm4BYjImbOYHB2Byl_-Jp-Q9QqaSypjUtaSsnJUkPvB70cDrN6ioLpoKnSBDIfVtBVqfsGr1ElcsVuqGLzzcufvZ3BxifUmA&amp;tk=rkgITS3Pbix&amp;app=qq&amp;x-ssr=true"/>
    <hyperlink ref="E49" r:id="rId38" display="https://pages-g.m.taobao.com/wow/z/app/detail-next/item/index?id=596796124889&amp;price=185.4&amp;sourceType=item&amp;sourceType=item&amp;suid=3882ab42-ad6f-4173-8b90-c511bb1da7b4&amp;shareUniqueId=37241525641&amp;ut_sk=1.aG3ZI4MGPekDAELbqhGMas48_21646297_1788995474017.Copy.1&amp;un=45280cb7a6aab8e8b77c34ba56368eac&amp;share_crt_v=1&amp;un_site=0&amp;spm=a2159r.13376460.0.0&amp;wxsign=tbwlEZd61ALU05883Q6HdH35P9gENvtwmpQvKT9J42nsevodLQo97HJ7kSIdyQ2moLUmZrlcvinLjGacxnEhCVCEmuxxhXn_xmW_mEU45af4QsW0oSOBgzXJZ6hOkFU9r58xJNGqAWkoosUaB6e__iqeA&amp;tbSocialPopKey=shareItem&amp;sp_tk=RmRYS1RTM05ibU4%3D&amp;bc_fl_src=share-1041514723254760-2-8&amp;cpp=1&amp;shareurl=true&amp;short_name=h.8KiYRlYYwCqjEsS&amp;bxsign=scdt7LssS4gWlPulYNKAVaCPV6cbw85WkQ-r1VYYhsdYVmczNMVnf_umxDbURtPz6rkkFnnNQwTsuDVVd_S_qFpUZ6KupmEYc0gZtnj7H5AyqKNiKJsLNx7fKosNs-d6HGfrOM9L-jomSwX4RGVRTdBxA&amp;tk=FdXKTS3NbmN&amp;app=qq&amp;x-ssr=true"/>
    <hyperlink ref="E50" r:id="rId39" display="https://pages-g.m.taobao.com/wow/z/app/detail-next/item/index?id=927184492321&amp;price=49.8&amp;sourceType=item&amp;sourceType=item&amp;suid=bff01137-ce1f-49e8-b3ff-fae1a6263a28&amp;shareUniqueId=37241655380&amp;ut_sk=1.aG3ZI4MGPekDAELbqhGMas48_21646297_1788995474017.Copy.1&amp;un=45280cb7a6aab8e8b77c34ba56368eac&amp;share_crt_v=1&amp;un_site=0&amp;spm=a2159r.13376460.0.0&amp;wxsign=tbw0Qvp9k5An36UL4s8P_yvKB6MnAtZ2AWr1dIshLMpzpW9YAbnqo28GVYPfeuvgA7h3wMtO29Gve8SIeuz2hqsuw-TS66sxozpN5EL2UuTQ9xw8O7gj_2Q00_C9vkrQzALgQcKTEfhM-vpiXbcQ465qA&amp;tbSocialPopKey=shareItem&amp;sp_tk=dzlMaVRTM3IxcUg%3D&amp;bc_fl_src=share-1041513793097758-2-8&amp;cpp=1&amp;shareurl=true&amp;short_name=h.8p7XN3tdmRvAmRk&amp;bxsign=scdK8uqLqH_GVMWJV_F2bMsLaQYnXFldFAEiu9p0Eb6qDmlRwmipjsJ3x2Ag8mV3N0UcA_-fljXANJdptSqv-uOaDHHAUM039WMTWlHn84UDkO0lGctv5yI7gPGGO6DWzT5ksxw0MLN2ONc8jHUUhYs1w&amp;tk=w9LiTS3r1qH&amp;app=qq&amp;x-ssr=true"/>
    <hyperlink ref="E51" r:id="rId40" display="https://pages-g.m.taobao.com/wow/z/app/detail-next/item/index?id=814636693571&amp;price=69.8&amp;sourceType=item&amp;sourceType=item&amp;suid=624cde28-f325-4465-93fa-42a05dd3a7e5&amp;shareUniqueId=37241735333&amp;ut_sk=1.aG3ZI4MGPekDAELbqhGMas48_21646297_1788995474017.Copy.1&amp;un=45280cb7a6aab8e8b77c34ba56368eac&amp;share_crt_v=1&amp;un_site=0&amp;spm=a2159r.13376460.0.0&amp;wxsign=tbwmuGy709qzPBCF6kOuw1MQCl1loXUf4btxDcyCisx1vEjZfV2fu0lFQJhhlISXds8DuqOFmOhdp3WMkOp8zk87W3FDjcTMugA5kTYMe1qX4lTFYlpowjofIQBb5E4QV63gjrUSsRewwZynhWXqeFB0w&amp;tbSocialPopKey=shareItem&amp;sp_tk=VGQ0TVRTZWRVUlI%3D&amp;bc_fl_src=share-1041515844768477-2-8&amp;cpp=1&amp;shareurl=true&amp;short_name=h.8qMzWQAEj7k4zHA&amp;bxsign=scd2g1b0gWBClffMvxuLx2_KkDKf7SRr22I62dTUE6QHuX62nS-7jWFecuRe4g8jxdahF2iTlChz4TTCCL9Wo5LK5RbTAowrlBOhZal-uPv4_usaRIJjr-4V_aHV2xS-rVaAHc1isW_ETYymoFMe9S2tQ&amp;tk=Td4MTSedURR&amp;app=qq&amp;x-ssr=true"/>
    <hyperlink ref="E52" r:id="rId41" display="https://pages-g.m.taobao.com/wow/z/app/detail-next/item/index?id=1000954739254&amp;price=390&amp;sourceType=item&amp;sourceType=item&amp;suid=759791ee-54c1-489d-8b0e-d4857260d0dc&amp;shareUniqueId=37241706400&amp;ut_sk=1.aG3ZI4MGPekDAELbqhGMas48_21646297_1788995474017.Copy.1&amp;un=45280cb7a6aab8e8b77c34ba56368eac&amp;share_crt_v=1&amp;un_site=0&amp;spm=a2159r.13376460.0.0&amp;wxsign=tbwb8FU1kpU8E-yZxzMCqtxWmTyVvok3-CwGgXaTQPEzuDjBope2TPjH6SkYw5noLOTNov287ltTq_alOZpDYt0R_81QKuPLjUisB_6E6IxwV9bEBWSmK2uPgxp_pa2wn0iCoKCZe4tlf1b6IGDAvr0XA&amp;tbSocialPopKey=shareItem&amp;sp_tk=RDNYZVRTZVY4Z2Y%3D&amp;bc_fl_src=share-1041513800259269-2-8&amp;cpp=1&amp;shareurl=true&amp;short_name=h.8p7Mo4ZLRXBvfav&amp;bxsign=scdtbtccl-hRLLi8blBpkVaAzp2m0YVZ6MfUJN_58KBoa2mA6ALPakPsva3lS1crJrmZoWx046ZImrXLNxN6BlC0L1jtkasJSthwWXaMCWDXwCXDLKryQd0KXP9LnRKgLZe5LBG6aE0QJGAi1g9Z4XytA&amp;tk=D3XeTSeV8gf&amp;app=qq&amp;x-ssr=true"/>
    <hyperlink ref="E53" r:id="rId42" display="https://pages-fast.m.taobao.com/wow/z/app/ltao-fe/tbms-limited-grad/externalDetail?x-ssr=true&amp;x-preload=true&amp;disableNav=YES&amp;disableProgress=true&amp;status_bar_transparent=true&amp;forceThemis=true&amp;skeleton=true&amp;force_ssr=true&amp;itemIds=902484964412&amp;src=msdetail&amp;shareFrom=xsmsDetail"/>
    <hyperlink ref="E54" r:id="rId43" display="https://pages-g.m.taobao.com/wow/z/app/detail-next/item/index?id=534915712176&amp;price=25.9&amp;sourceType=item&amp;sourceType=item&amp;suid=5e4c25b9-ddaf-41c0-94b4-c82c2f835fdd&amp;shareUniqueId=37242001443&amp;ut_sk=1.aG3ZI4MGPekDAELbqhGMas48_21646297_1789000381049.Copy.1&amp;un=45280cb7a6aab8e8b77c34ba56368eac&amp;share_crt_v=1&amp;un_site=0&amp;spm=a2159r.13376460.0.0&amp;wxsign=tbwkw-xL40rWJ3OdIfpiGg_HSJcC1wyGVlzdX4Qx-9X2Oh5D6GblOh1O2uAfAqViOAXJJp7z8lh_l6XQbyUdeTBt3o6iIpY-vnpCExHE-FcdMyYeyi8ndCZ7qRhLg9TUXHrAIiSbqr5g3vQcfgH-VPrUQ&amp;tbSocialPopKey=shareItem&amp;sp_tk=MnM1NlRTNDRTdDc%3D&amp;bc_fl_src=share-1041514761533769-2-8&amp;cpp=1&amp;shareurl=true&amp;short_name=h.8K8KZLjfMHi9Jla&amp;bxsign=scdfIO7Dnnf6_L8OdXDEiCJtwhswIXM09ltTjaANgZUNwt-dYCrFGbq7spEhITzg0xhcjQsp8yew0ApiwYeK6UwKk6vRFWZ1e5jW4w1VS4e2Vb-0Yz93zDG2pCCVgQ8wA3rVSVmdykvrzbWovsdX8Ijpw&amp;tk=2s56TS44St7&amp;app=qq&amp;x-ssr=true"/>
    <hyperlink ref="E55" r:id="rId44" display="https://pages-g.m.taobao.com/wow/z/app/detail-next/item/index?id=572481681099&amp;price=249&amp;sourceType=item&amp;sourceType=item&amp;suid=c59f17a5-4fc1-4841-995c-5193f83b3e85&amp;shareUniqueId=37241881798&amp;ut_sk=1.aG3ZI4MGPekDAELbqhGMas48_21646297_1789000381049.Copy.1&amp;un=45280cb7a6aab8e8b77c34ba56368eac&amp;share_crt_v=1&amp;un_site=0&amp;spm=a2159r.13376460.0.0&amp;wxsign=tbwsxw4jagvDgTAfDkI-9R-9exrLA38JQtI1Am6AwurHPKA8QSuGk92tYVvTKC18aRyr9Vk1n3JBglol5UPfzdFnnRCIsvsHLIAvRCKLv1v4xUpd8iVeoFNWIDfiozJdsfUjIEmD8zl8n5AO4SdQrbg7Q&amp;tbSocialPopKey=shareItem&amp;sp_tk=elRKWVRTNDdzckk%3D&amp;bc_fl_src=share-1041513830977556-2-8&amp;cpp=1&amp;shareurl=true&amp;short_name=h.8pRqPQUB5mpAIOl&amp;bxsign=scdG1EucIithsP05KdrCmMhi5hXVHuECOGDA4s3-u4zlWaKUuj3KlwVECqdav0nM3lNifFZtXV0sMO7iW2yie7tSJQSHzgVz_b7evxamT1gwpgJ4dQU8wny9oCiYyxeT9rkL6szxXHmtYFpIjnDjWVcig&amp;tk=zTJYTS47srI&amp;app=qq&amp;x-ssr=true"/>
    <hyperlink ref="E56" r:id="rId45" display="https://pages-g.m.taobao.com/wow/z/app/detail-next/item/index?id=621641982531&amp;price=159&amp;sourceType=item&amp;sourceType=item&amp;suid=e574f3a0-5538-400c-9d9d-bd6967afe2fe&amp;shareUniqueId=37241962556&amp;ut_sk=1.aG3ZI4MGPekDAELbqhGMas48_21646297_1789000381049.Copy.1&amp;un=45280cb7a6aab8e8b77c34ba56368eac&amp;share_crt_v=1&amp;un_site=0&amp;spm=a2159r.13376460.0.0&amp;wxsign=tbwpul0Y32UVkzF_FiSdB6U2tMA6zaV3P_dxWdd2gxPAVb5Vnc-hMeqPr-BWr3nz4nr5IcSjcRym0cX3PaXuzIJd1icIYoEatJMfJYJavLEUFK7HIVEl-RDBUy05TqRjgYuSzlp08Rw0JdLGJaRRKMtaA&amp;tbSocialPopKey=shareItem&amp;sp_tk=QU5zOVRTNGo4Q1A%3D&amp;bc_fl_src=share-1041514764393074-2-8&amp;cpp=1&amp;shareurl=true&amp;short_name=h.8K8EZ9UuzkzrYUX&amp;bxsign=scdNrpBrGmUtaLuNE_z7F-reH5TWzcehoPX50kE6mjMVOukzN2kLF4b4tC7ZzLjHJPHEOMDzHAvpOHGmY1pvaTM5MdxGWh9u4dQddNfpN8JM24DC2V8w2FxbQNgQe3sUGSVMFPafqrr6kl8do8DtqyzvA&amp;tk=ANs9TS4j8CP&amp;app=qq&amp;x-ssr=true"/>
    <hyperlink ref="E57" r:id="rId46" display="https://pages-g.m.taobao.com/wow/z/app/detail-next/item/index?id=613542362515&amp;price=63.5&amp;sourceType=item&amp;sourceType=item&amp;suid=97d912de-2059-4663-972e-660470bb3a78&amp;shareUniqueId=37242037492&amp;ut_sk=1.aG3ZI4MGPekDAELbqhGMas48_21646297_1789000381049.Copy.1&amp;un=45280cb7a6aab8e8b77c34ba56368eac&amp;share_crt_v=1&amp;un_site=0&amp;spm=a2159r.13376460.0.0&amp;wxsign=tbwPXLgJKuJ1TXVsq4pZb_ohlC9glyJRKjstKN4ymKSKsK19duOwn2_cS48VNEXll5ncHNbPJtQrfZ6rEdDQkoMlVSQOyfHaE2JbKjyZ9VcsG91Kzwp5N4qsc-VQeOfbXP_ecrKF5avfw5gds7-8GSCFQ&amp;tbSocialPopKey=shareItem&amp;sp_tk=UzZmRVRTNGtPQWI%3D&amp;bc_fl_src=share-1041517242243491-2-8&amp;cpp=1&amp;shareurl=true&amp;short_name=h.8r2OFmNCjUjrn9Q&amp;bxsign=scd_BrV9tKZm-vkAR-6X_-y8wQsTij_lxPOUNk3sP7JcSQKZTgu_1Qs0Qe9xy05P4jCtgdMYKOPZhZFix06h-YMf2wW48NuD5gavzNOgAJjWz3I1PwVdtIwKKwIiea5J_ISFsC7Iz8wCkiQMK5vygaAHA&amp;tk=S6fETS4kOAb&amp;app=qq&amp;x-ssr=true"/>
    <hyperlink ref="E58" r:id="rId47" display="https://pages-g.m.taobao.com/wow/z/app/detail-next/item/index?id=954322864521&amp;price=129&amp;sourceType=item&amp;sourceType=item&amp;suid=f9cce6d2-9c33-4d03-9f1a-1649d59a3000&amp;shareUniqueId=37242141216&amp;ut_sk=1.aG3ZI4MGPekDAELbqhGMas48_21646297_1789000381049.Copy.1&amp;un=45280cb7a6aab8e8b77c34ba56368eac&amp;share_crt_v=1&amp;un_site=0&amp;spm=a2159r.13376460.0.0&amp;wxsign=tbw1L_wdt8x8y2TU3gmv4f_jEkt2k_H7bVvZEuSkx7AwO6LupuUc8LZK0XSEOC1FsP2I_30I5skI2646HBRMx-5FszCNQC4O4ze85C6Rrg05vW9WVZLbK95xhbxKSm30wfOdLFRWj6Jb4Zd3I-ZpFmW-g&amp;tbSocialPopKey=shareItem&amp;sp_tk=TFU4N1RTNE9tOFE%3D&amp;bc_fl_src=share-1041513833316293-2-8&amp;cpp=1&amp;shareurl=true&amp;short_name=h.8pRvTEFxnFWzjTN&amp;bxsign=scdp7mcOB6JAU-fpMdoTjhiNKu9dF__L9iyM_FHAr0CtIlioIc1XT-w2a00CdZi5gCZB2C39bJ8xwN4NGQTNuXSz8qliKqxqFKxO5NnVE-_NUBCTcnma_I72AaSxC2CyBJj8RG5WMZzNJbZr5rrlwdYnA&amp;tk=LU87TS4Om8Q&amp;app=qq&amp;x-ssr=true"/>
    <hyperlink ref="E59" r:id="rId48" display="https://pages-g.m.taobao.com/wow/z/app/detail-next/item/index?id=842576510426&amp;price=249&amp;sourceType=item&amp;sourceType=item&amp;suid=bcebf334-8f31-428a-bcfe-c20660824836&amp;shareUniqueId=37242109357&amp;ut_sk=1.aG3ZI4MGPekDAELbqhGMas48_21646297_1789000381049.Copy.1&amp;un=45280cb7a6aab8e8b77c34ba56368eac&amp;share_crt_v=1&amp;un_site=0&amp;spm=a2159r.13376460.0.0&amp;wxsign=tbwsEZ8seMo9cBakus0OVuUGMn4y4q7ilkZ4ItHSH23aBCFVyQ2MeLPSAp3iqW1_lEYEVkl4YoQMj8hOAoEF9otCUAvIUwcVTNkrOJD2Lr2Y7JluMIitasTnsEmpr8xa0tI1bIfk597u57mQ3fe0oh7Yw&amp;tbSocialPopKey=shareItem&amp;sp_tk=SmFkQlRTNE5KQlI%3D&amp;bc_fl_src=share-1041513833837264-2-8&amp;cpp=1&amp;shareurl=true&amp;short_name=h.8pRwPinttXQn1qh&amp;bxsign=scd5EppYAP9S7q-Xk73cgCpMtowIHinLOTZoMlIKeRFZwYVdzq1shovRB1rXlNp6cN-3tKLjUkKyHSjMf0vw4S5cQQPPXYo_b6SQaWioxkY5CF-yLFUbbuQEYreGPzBK3yHlZofiuiOxtTQ6DtEh9kNZg&amp;tk=JadBTS4NJBR&amp;app=qq&amp;x-ssr=true"/>
    <hyperlink ref="E60" r:id="rId49" display="https://pages-g.m.taobao.com/wow/z/app/detail-next/item/index?id=956120227416&amp;price=124&amp;sourceType=item&amp;sourceType=item&amp;suid=b0fa88a2-23fe-49e3-a993-c87b737a1c87&amp;shareUniqueId=37241897827&amp;ut_sk=1.aG3ZI4MGPekDAELbqhGMas48_21646297_1789000381049.Copy.1&amp;un=45280cb7a6aab8e8b77c34ba56368eac&amp;share_crt_v=1&amp;un_site=0&amp;spm=a2159r.13376460.0.0&amp;wxsign=tbwO16HX-Hl0RIt1z2RH5P3-h0SMV1aDqkU4Hgd8rhdfqpPvrCcXAJkTpT1QepwgnZRska0MlVIfGDKXSly_bch-ALPoyuGBvSvOuUWFqSkWHJ9xgArpcM2ZnjFcVye5tXaB2CBCwzsEbgDYA2IyrR7-w&amp;tbSocialPopKey=shareItem&amp;sp_tk=WlJCRFRTNG81RTI%3D&amp;bc_fl_src=share-1041513834277471-2-8&amp;cpp=1&amp;shareurl=true&amp;short_name=h.8pRxhxJ8QDbdK36&amp;bxsign=scdx6A-WHYNKB-_u0_VRKYe9rhQJXwAJTwJHqDfygoxKy_6395P1bJMez5fn8GQEMY8S0Noa7op0ILUv7Uw653FenVOr1lSOFAzxcq9-2xmXM5aBYvQjiGXPn-EiU4VRdi8Bd8g0bjPjQLfBEer-1zr0Q&amp;tk=ZRBDTS4o5E2&amp;app=qq&amp;x-ssr=true"/>
    <hyperlink ref="E61" r:id="rId50" display="https://pages-g.m.taobao.com/wow/z/app/detail-next/item/index?id=878595621511&amp;price=450&amp;sourceType=item&amp;sourceType=item&amp;suid=7045fe15-6a9e-4bc7-b24b-a84f135c5aae&amp;shareUniqueId=37242255076&amp;ut_sk=1.aG3ZI4MGPekDAELbqhGMas48_21646297_1789000381049.Copy.1&amp;un=45280cb7a6aab8e8b77c34ba56368eac&amp;share_crt_v=1&amp;un_site=0&amp;spm=a2159r.13376460.0.0&amp;wxsign=tbw4ja2yd8ifUtNrDi3Sgo_FB8t6WWmPVMD8w666QzHPFDOKHO6DKJj3KFxAmSCT9TRBJvpeC4ZgOGGI0a4jRPAHEFUTaHjCJG0ZSnLYpgaIAJwwfVUS1omkuqfKiVDHesTgVUFJgrGtG_xitE6NV7r5w&amp;tbSocialPopKey=shareItem&amp;sp_tk=V1NZeVRTNHFjQlk%3D&amp;bc_fl_src=share-1041515881025952-2-8&amp;cpp=1&amp;shareurl=true&amp;short_name=h.8qp8gqzPErbsNYx&amp;bxsign=scd6QqRTF1egmi1-kUaqJLS3xeJnvloItzYpI1fRr5nM5k9cFewEd8UTE2YeHAnyoD0FUxsaDksst1psESBiZGwqtdqOa9pcGQ5QCaNdRSom3W3l53ov75BlpRIdpFH-nWcPaIObLAZdr-2ekTa-c32aw&amp;tk=WSYyTS4qcBY&amp;app=qq&amp;x-ssr=true"/>
    <hyperlink ref="E62" r:id="rId51" display="https://pages-g.m.taobao.com/wow/z/app/detail-next/item/index?id=779519822130&amp;price=3380&amp;sourceType=item&amp;sourceType=item&amp;suid=7773c22d-440c-4cb2-a06a-e516d0ddbbe4&amp;shareUniqueId=37241855978&amp;ut_sk=1.aG3ZI4MGPekDAELbqhGMas48_21646297_1789000381049.Copy.1&amp;un=45280cb7a6aab8e8b77c34ba56368eac&amp;share_crt_v=1&amp;un_site=0&amp;spm=a2159r.13376460.0.0&amp;wxsign=tbw4vkHN6Wf3-g9SaMthY2jXI3mDz5mkZ4klO7gUrr-sDaYl1w88kX9Afi39zkfNJHAJmuK--CYARHoLdcYY4W8Hl9MiihTavjS5IIWjedkeyIUAcQidjdFzMsmplY_jU-MkHBESTBpJne7qlXD_sI1tQ&amp;tbSocialPopKey=shareItem&amp;sp_tk=bVZMelRTNHN4ZGc%3D&amp;bc_fl_src=share-1041513836198024-2-8&amp;cpp=1&amp;shareurl=true&amp;short_name=h.8p80ROSgMkGCEbi&amp;bxsign=scdfJpo8LV-NmNj9JpQAHH1R50eadNIB3ndD6Xcs86DSfwCvmxEHv2KAZM8WPzKPr0wXQSrQoYRSzYGyC2fsYsjuv_8iFvAIJOqccMx81jVO0oWfcT9rlDotvY45V1V6w062a0VS6_DUtbHZwToNPqJ3w&amp;tk=mVLzTS4sxdg&amp;app=qq&amp;x-ssr=true"/>
    <hyperlink ref="E27" r:id="rId52" display="https://e.tb.cn/h.8KdXeeMDv1xSn3f?tk=KuxuThyZZKk "/>
    <hyperlink ref="E133" r:id="rId53" display="https://item.taobao.com/item.htm?spm=a1z0d.6639537%2F202410.item.d681828688902.50297484yqp4Oi&amp;id=681828688902&amp;from=cart&amp;skuId=4968958068973&amp;mi_id=0000YxJwpJSGUE9x4e8-l3Hx7EF7I_nIIXCwCB0EgsP1zSU&amp;upStreamPrice=2326"/>
    <hyperlink ref="E134" r:id="rId54" display="https://item.taobao.com/item.htm?spm=a1z0d.6639537%2F202410.item.d994360270348.50297484yqp4Oi&amp;id=994360270348&amp;from=cart&amp;skuId=5973895585929&amp;mi_id=0000quGMFJCouFelIsPj78xMDItbvzdkv5n9JW6LF54PVQs&amp;upStreamPrice=2490"/>
    <hyperlink ref="E135" r:id="rId55" display="https://item.taobao.com/item.htm?spm=a1z0d.6639537%2F202410.item.d770974959833.50297484yqp4Oi&amp;id=770974959833&amp;from=cart&amp;skuId=5284465261839&amp;mi_id=0000Pwxspy6Dw4Zg0wAleZjUzcm_69JF17lv7w6kvLLDgD4&amp;upStreamPrice=1990"/>
    <hyperlink ref="E136" r:id="rId56" display="https://item.taobao.com/item.htm?spm=a1z0d.6639537%2F202410.item.d942539993211.50297484yqp4Oi&amp;id=942539993211&amp;umpChannel=bybtqdyh&amp;fpChannel=101&amp;maskChannel=bybtrs&amp;u_channel=bybtqdyh&amp;fpChannelSig=358481e294f6fb331cb87cd625b496dbdceb7e50&amp;from=cart&amp;skuId=5841442352674&amp;mi_id=000083J9uFCJB7Cb7kB0bmVobbZs00J3jIwzHB7zup_WpHk&amp;upStreamPrice=3090"/>
    <hyperlink ref="E137" r:id="rId57" display="https://item.taobao.com/item.htm?spm=a1z0d.6639537%2F202410.item.d727107384767.50297484yqp4Oi&amp;id=727107384767&amp;from=cart&amp;skuId=5048009493757&amp;mi_id=0000v2ZVJvWYH3QK7OdcbOlR-wQXTae4WzEqYLe7N3XRwlM&amp;upStreamPrice=2680" tooltip="https://item.taobao.com/item.htm?spm=a1z0d.6639537%2F202410.item.d727107384767.50297484yqp4Oi&amp;id=727107384767&amp;from=cart&amp;skuId=5048009493757&amp;mi_id=0000v2ZVJvWYH3QK7OdcbOlR-wQXTae4WzEqYLe7N3XRwlM&amp;upStreamPrice=2680"/>
    <hyperlink ref="E138" r:id="rId58" display="https://item.taobao.com/item.htm?spm=a1z0d.6639537%2F202410.item.d894588501748.50297484yqp4Oi&amp;id=894588501748&amp;from=cart&amp;skuId=5912184423665&amp;mi_id=0000Qusb7s1EX5yQXs1-u3An_wJHf7XVjFVVJSMXyuyqhcc&amp;upStreamPrice=2645"/>
    <hyperlink ref="E139" r:id="rId59" display="https://item.taobao.com/item.htm?spm=a1z0d.6639537%2F202410.item.d924740972645.50297484yqp4Oi&amp;id=924740972645&amp;from=cart&amp;skuId=5803665577352&amp;mi_id=0000gEK5dJaoSGU7nkj-zonbIOnafqh_ozTrgR5qhwhQUjU&amp;upStreamPrice=5840"/>
    <hyperlink ref="E140" r:id="rId60" display="https://item.taobao.com/item.htm?spm=a1z0d.6639537%2F202410.item.d835951419165.50297484lfyYWY&amp;id=835951419165&amp;from=cart&amp;skuId=5760171214841&amp;mi_id=0000-BP7iA0XfvvEBMkwrmqYS-4cy1uE8dkit6JVmLZH5Lc&amp;upStreamPrice=41020"/>
    <hyperlink ref="E155" r:id="rId61" display="https://detail.tmall.com/item.htm?id=943292542539&amp;mi_id=00004SqG9P1l8WLjigmNuzkr4jTknEeh7VxFsVzZJ4ufeSQ&amp;skuId=6168379002873&amp;spm=a21xtw.29178619.0.0&amp;xxc=shop" tooltip="https://detail.tmall.com/item.htm?id=943292542539&amp;mi_id=00004SqG9P1l8WLjigmNuzkr4jTknEeh7VxFsVzZJ4ufeSQ&amp;skuId=6168379002873&amp;spm=a21xtw.29178619.0.0&amp;xxc=shop"/>
    <hyperlink ref="E160" r:id="rId62" display="https://detail.tmall.com/item.htm?id=1001919946242&amp;mi_id=0000gPP8KU1L0QzdQOSBbBZXPHd59zWH3m9I5d55rf406zs&amp;skuId=6171367719102&amp;spm=a21xtw.29178619.0.0&amp;xxc=shop" tooltip="https://detail.tmall.com/item.htm?id=1001919946242&amp;mi_id=0000gPP8KU1L0QzdQOSBbBZXPHd59zWH3m9I5d55rf406zs&amp;skuId=6171367719102&amp;spm=a21xtw.29178619.0.0&amp;xxc=shop"/>
    <hyperlink ref="E161" r:id="rId62" display="https://detail.tmall.com/item.htm?id=1001919946242&amp;mi_id=0000gPP8KU1L0QzdQOSBbBZXPHd59zWH3m9I5d55rf406zs&amp;skuId=6171367719102&amp;spm=a21xtw.29178619.0.0&amp;xxc=shop" tooltip="https://detail.tmall.com/item.htm?id=1001919946242&amp;mi_id=0000gPP8KU1L0QzdQOSBbBZXPHd59zWH3m9I5d55rf406zs&amp;skuId=6171367719102&amp;spm=a21xtw.29178619.0.0&amp;xxc=shop"/>
    <hyperlink ref="E149" r:id="rId63" display="https://detail.tmall.com/item.htm?app=chrome&amp;bxsign=scdQ2F-nyy3KjFW54EUnzBfeJTfIRAw6mFPklgijdzqb1Gxbso2F52vngVL0DVIKRfaqzjGSYti1HlNjbujx6aqoiqk4XhF90sRXYjOGjf3lpk3GW7lCQ9d9Tm4CFJVze3T&amp;cpp=1&amp;id=602933347482&amp;price=64.88&amp;share_crt_v=1&amp;shareurl=true&amp;short_name=h.isogTP2F03gltSf&amp;sp_tk=ZDBOTjVSTkVZejI%3D&amp;spm=a2159r.13376460.0.0&amp;tbSocialPopKey=shareItem&amp;tk=d0NN5RNEYz2%20HU071&amp;un=f98501079a525a7d3546de70b6ae59f9&amp;un_site=0&amp;ut_sk=1.aUVqysMGU%2F4DAI0D9gkP3AK8_21380790_1776868579291.GoodsTitleURL.1&amp;wxsign=tbw5v4TqJ1_gW70jMrrWCBhC4SoM1-7tOeMy8OslkgOwxO8H2dmeYbRl9chHGIHRXWS2XPyaY0WMK8zi7JBt5lu0u_LibnXbKKH4-mQeC_PtReOWOM9T8rzEcyACD7U1S16"/>
    <hyperlink ref="E166" r:id="rId64" display="https://item.taobao.com/item.htm?spm=a1z0d.6639537%2F202410.item.d982606721855.4a037484AStaQw&amp;id=982606721855&amp;from=cart&amp;skuId=6107815283577&amp;mi_id=0000X_DIZNIAoK_5TH2SRNUow4HfomzEPUyWIy_hg5wA10c&amp;upStreamPrice=3680"/>
    <hyperlink ref="E159" r:id="rId65" display="https://detail.tmall.com/item.htm?ali_refid=a3_430582_1006%3A1214480008%3AH%3A8X9Q%2BeLqpcsNFeDhCJeDcx9SJTvfY6tG%3Af3239e39b101ba6a752439032f0492aa&amp;ali_trackid=318_f3239e39b101ba6a752439032f0492aa&amp;id=671024518020&amp;mi_id=0000HmYV7TjQkRJH1uwyLE-PRx1vavf61WcKiRnN_LTmUZE&amp;mm_sceneid=0_0_394230179_0&amp;priceTId=215043f517768690817401422e0c90&amp;skuId=5244668462905&amp;spm=a21n57.1.hoverItem.1&amp;utparam=%7B%22aplus_abtest%22%3A%22cc6d410872db0d3f8b585f75cf51e95c%22%7D&amp;xxc=ad_ztc" tooltip="https://detail.tmall.com/item.htm?ali_refid=a3_430582_1006%3A1214480008%3AH%3A8X9Q%2BeLqpcsNFeDhCJeDcx9SJTvfY6tG%3Af3239e39b101ba6a752439032f0492aa&amp;ali_trackid=318_f3239e39b101ba6a752439032f0492aa&amp;id=671024518020&amp;mi_id=0000HmYV7TjQkRJH1uwyLE-PRx1vavf61WcK"/>
    <hyperlink ref="E164" r:id="rId66" display="https://item.taobao.com/item.htm?abbucket=16&amp;id=1010755133822&amp;mi_id=00004PYvDYuaLFk4uWSae2Tlcn4MYRyaQbUE-e1Nq1K8Yyc&amp;ns=1&amp;priceTId=213e030817768710137981101e13fa&amp;skuId=6011006537000&amp;spm=a21n57.1.hoverItem.3&amp;utparam=%7B%22aplus_abtest%22%3A%22add8e8baf7bc08a033f172dcd300d4d9%22%7D&amp;xxc=taobaoSearch" tooltip="https://item.taobao.com/item.htm?abbucket=16&amp;id=1010755133822&amp;mi_id=00004PYvDYuaLFk4uWSae2Tlcn4MYRyaQbUE-e1Nq1K8Yyc&amp;ns=1&amp;priceTId=213e030817768710137981101e13fa&amp;skuId=6011006537000&amp;spm=a21n57.1.hoverItem.3&amp;utparam=%7B%22aplus_abtest%22%3A%22add8e8baf7bc08"/>
    <hyperlink ref="E167" r:id="rId67" display="https://item.taobao.com/item.htm?abbucket=16&amp;id=853157396818&amp;mi_id=0000XemWoJkJWNnKPuEYbWxl9n6CyrGI2dIGI1DsjNrizVA&amp;ns=1&amp;priceTId=213e030817768713764948643e13fa&amp;skuId=5652824729996&amp;spm=a21n57.1.hoverItem.23&amp;utparam=%7B%22aplus_abtest%22%3A%227fede81d055b6895874d859d3df45379%22%7D&amp;xxc=taobaoSearch" tooltip="https://item.taobao.com/item.htm?abbucket=16&amp;id=853157396818&amp;mi_id=0000XemWoJkJWNnKPuEYbWxl9n6CyrGI2dIGI1DsjNrizVA&amp;ns=1&amp;priceTId=213e030817768713764948643e13fa&amp;skuId=5652824729996&amp;spm=a21n57.1.hoverItem.23&amp;utparam=%7B%22aplus_abtest%22%3A%227fede81d055b68"/>
    <hyperlink ref="E168" r:id="rId67" display="https://item.taobao.com/item.htm?abbucket=16&amp;id=853157396818&amp;mi_id=0000XemWoJkJWNnKPuEYbWxl9n6CyrGI2dIGI1DsjNrizVA&amp;ns=1&amp;priceTId=213e030817768713764948643e13fa&amp;skuId=5652824729996&amp;spm=a21n57.1.hoverItem.23&amp;utparam=%7B%22aplus_abtest%22%3A%227fede81d055b6895874d859d3df45379%22%7D&amp;xxc=taobaoSearch" tooltip="https://item.taobao.com/item.htm?abbucket=16&amp;id=853157396818&amp;mi_id=0000XemWoJkJWNnKPuEYbWxl9n6CyrGI2dIGI1DsjNrizVA&amp;ns=1&amp;priceTId=213e030817768713764948643e13fa&amp;skuId=5652824729996&amp;spm=a21n57.1.hoverItem.23&amp;utparam=%7B%22aplus_abtest%22%3A%227fede81d055b68"/>
    <hyperlink ref="E169" r:id="rId68" display="https://detail.tmall.com/item.htm?abbucket=16&amp;id=1016516147267&amp;mi_id=0000CGeFL_fWRk75IJiOwW1AehJlvRSmE1cBT03VYBQFX68&amp;ns=1&amp;priceTId=213e030817768713764948643e13fa&amp;skuId=6191322170968&amp;spm=a21n57.1.hoverItem.33&amp;utparam=%7B%22aplus_abtest%22%3A%226c90b1cebf71f40733e416a19772b0ea%22%7D&amp;xxc=taobaoSearch" tooltip="https://detail.tmall.com/item.htm?abbucket=16&amp;id=1016516147267&amp;mi_id=0000CGeFL_fWRk75IJiOwW1AehJlvRSmE1cBT03VYBQFX68&amp;ns=1&amp;priceTId=213e030817768713764948643e13fa&amp;skuId=6191322170968&amp;spm=a21n57.1.hoverItem.33&amp;utparam=%7B%22aplus_abtest%22%3A%226c90b1cebf71"/>
    <hyperlink ref="E170" r:id="rId69" display="https://detail.tmall.com/item.htm?abbucket=16&amp;id=815177809250&amp;mi_id=0000esuZZdh3FaPWDbBPcg3scRX-vhdd0Swg2mtHmZRWrpI&amp;ns=1&amp;priceTId=213e030817768713764948643e13fa&amp;skuId=5681297503708&amp;spm=a21n57.1.hoverItem.40&amp;utparam=%7B%22aplus_abtest%22%3A%2289bb895969d0c46502cc9743d04dd9ea%22%7D&amp;xxc=taobaoSearch" tooltip="https://detail.tmall.com/item.htm?abbucket=16&amp;id=815177809250&amp;mi_id=0000esuZZdh3FaPWDbBPcg3scRX-vhdd0Swg2mtHmZRWrpI&amp;ns=1&amp;priceTId=213e030817768713764948643e13fa&amp;skuId=5681297503708&amp;spm=a21n57.1.hoverItem.40&amp;utparam=%7B%22aplus_abtest%22%3A%2289bb895969d0c"/>
    <hyperlink ref="E171" r:id="rId70" display="https://detail.tmall.com/item.htm?abbucket=16&amp;id=740403545266&amp;mi_id=0000qeO0nZFIFPFFEPzjXj5QzahTVV9JxJ4vd_efUnWTIxI&amp;ns=1&amp;priceTId=215044a717768723378692793e136d&amp;skuId=5105411204585&amp;spm=a21n57.1.hoverItem.2&amp;utparam=%7B%22aplus_abtest%22%3A%228e1a69eb40db2f63795221ebc5691d29%22%7D&amp;xxc=taobaoSearch" tooltip="https://detail.tmall.com/item.htm?abbucket=16&amp;id=740403545266&amp;mi_id=0000qeO0nZFIFPFFEPzjXj5QzahTVV9JxJ4vd_efUnWTIxI&amp;ns=1&amp;priceTId=215044a717768723378692793e136d&amp;skuId=5105411204585&amp;spm=a21n57.1.hoverItem.2&amp;utparam=%7B%22aplus_abtest%22%3A%228e1a69eb40db2f"/>
    <hyperlink ref="E172" r:id="rId70" display="https://detail.tmall.com/item.htm?abbucket=16&amp;id=740403545266&amp;mi_id=0000qeO0nZFIFPFFEPzjXj5QzahTVV9JxJ4vd_efUnWTIxI&amp;ns=1&amp;priceTId=215044a717768723378692793e136d&amp;skuId=5105411204585&amp;spm=a21n57.1.hoverItem.2&amp;utparam=%7B%22aplus_abtest%22%3A%228e1a69eb40db2f63795221ebc5691d29%22%7D&amp;xxc=taobaoSearch" tooltip="https://detail.tmall.com/item.htm?abbucket=16&amp;id=740403545266&amp;mi_id=0000qeO0nZFIFPFFEPzjXj5QzahTVV9JxJ4vd_efUnWTIxI&amp;ns=1&amp;priceTId=215044a717768723378692793e136d&amp;skuId=5105411204585&amp;spm=a21n57.1.hoverItem.2&amp;utparam=%7B%22aplus_abtest%22%3A%228e1a69eb40db2f"/>
    <hyperlink ref="E150" r:id="rId71" display="https://item.taobao.com/item.htm?id=746206545396&amp;last_time=1777296032&amp;mi_id=0000Rddbt_eHrPZCtkFU5NJqV_LZcmguLYx8CHkrmPDhALU&amp;scm=1007.13982.82927.0&amp;spm=tbpc.mytb_footmark.item.goods&amp;upStreamPrice=1559&amp;skuId=5318981207328" tooltip="https://item.taobao.com/item.htm?id=746206545396&amp;last_time=1777296032&amp;mi_id=0000Rddbt_eHrPZCtkFU5NJqV_LZcmguLYx8CHkrmPDhALU&amp;scm=1007.13982.82927.0&amp;spm=tbpc.mytb_footmark.item.goods&amp;upStreamPrice=1559&amp;skuId=5318981207328"/>
    <hyperlink ref="E151" r:id="rId72" display="https://item.taobao.com/item.htm?id=746206545396&amp;last_time=1777296032&amp;mi_id=0000Rddbt_eHrPZCtkFU5NJqV_LZcmguLYx8CHkrmPDhALU&amp;scm=1007.13982.82927.0&amp;spm=tbpc.mytb_footmark.item.goods&amp;upStreamPrice=1559&amp;skuId=5367409017816" tooltip="https://item.taobao.com/item.htm?id=746206545396&amp;last_time=1777296032&amp;mi_id=0000Rddbt_eHrPZCtkFU5NJqV_LZcmguLYx8CHkrmPDhALU&amp;scm=1007.13982.82927.0&amp;spm=tbpc.mytb_footmark.item.goods&amp;upStreamPrice=1559&amp;skuId=5367409017816"/>
    <hyperlink ref="E152" r:id="rId73" display="https://detail.tmall.com/item.htm?id=799417611554&amp;last_time=1777296350&amp;mi_id=0000wBf7s5fqjV8uKfZ5hzd7TmiGGfMKhNXyHUVuOLVY35Q&amp;scm=1007.13982.82927.0&amp;spm=tbpc.mytb_footmark.item.goods&amp;upStreamPrice=2960&amp;skuId=5864420895503" tooltip="https://detail.tmall.com/item.htm?id=799417611554&amp;last_time=1777296350&amp;mi_id=0000wBf7s5fqjV8uKfZ5hzd7TmiGGfMKhNXyHUVuOLVY35Q&amp;scm=1007.13982.82927.0&amp;spm=tbpc.mytb_footmark.item.goods&amp;upStreamPrice=2960&amp;skuId=5864420895503"/>
    <hyperlink ref="E147" r:id="rId74" display="https://item.taobao.com/item.htm?id=978350401289&amp;last_time=1779967565&amp;mi_id" tooltip="https://item.taobao.com/item.htm?id=978350401289&amp;last_time=1779967565&amp;mi_id"/>
    <hyperlink ref="E148" r:id="rId75" display="https://item.taobao.com/item.htm?id=712477208306&amp;last_time=1779967820&amp;mi_id=0000iBF665vvHYfbo-FBtsKmEvBNQAKzBt4hbpsTZTWIMGc&amp;scm=1007.13982.82927.0&amp;spm=tbpc.mytb_footmark.item.goods&amp;upStreamPrice=7380&amp;skuId=4989253180423" tooltip="https://item.taobao.com/item.htm?id=712477208306&amp;last_time=1779967820&amp;mi_id=0000iBF665vvHYfbo-FBtsKmEvBNQAKzBt4hbpsTZTWIMGc&amp;scm=1007.13982.82927.0&amp;spm=tbpc.mytb_footmark.item.goods&amp;upStreamPrice=7380&amp;skuId=4989253180423"/>
    <hyperlink ref="E141" r:id="rId76" display="https://item.taobao.com/item.htm?id=712477208306&amp;last_time=1779967820&amp;mi_id=0000iBF665vvHYfbo-FBtsKmEvBNQAKzBt4hbpsTZTWIMGc&amp;scm=1007.13982.82927.0&amp;skuId=6019840585835&amp;spm=tbpc.mytb_footmark.item.goods&amp;upStreamPrice=7380" tooltip="https://item.taobao.com/item.htm?id=712477208306&amp;last_time=1779967820&amp;mi_id=0000iBF665vvHYfbo-FBtsKmEvBNQAKzBt4hbpsTZTWIMGc&amp;scm=1007.13982.82927.0&amp;skuId=6019840585835&amp;spm=tbpc.mytb_footmark.item.goods&amp;upStreamPrice=7380"/>
    <hyperlink ref="E146" r:id="rId76" display="https://item.taobao.com/item.htm?id=712477208306&amp;last_time=1779967820&amp;mi_id=0000iBF665vvHYfbo-FBtsKmEvBNQAKzBt4hbpsTZTWIMGc&amp;scm=1007.13982.82927.0&amp;skuId=6019840585835&amp;spm=tbpc.mytb_footmark.item.goods&amp;upStreamPrice=7380" tooltip="https://item.taobao.com/item.htm?id=712477208306&amp;last_time=1779967820&amp;mi_id=0000iBF665vvHYfbo-FBtsKmEvBNQAKzBt4hbpsTZTWIMGc&amp;scm=1007.13982.82927.0&amp;skuId=6019840585835&amp;spm=tbpc.mytb_footmark.item.goods&amp;upStreamPrice=7380"/>
    <hyperlink ref="E144" r:id="rId77" display="https://item.taobao.com/item.htm?id=712477208306&amp;last_time=1779967820&amp;mi_id=0000iBF665vvHYfbo-FBtsKmEvBNQAKzBt4hbpsTZTWIMGc&amp;scm=1007.13982.82927.0&amp;skuId=4989253180404&amp;spm=tbpc.mytb_footmark.item.goods&amp;upStreamPrice=7380" tooltip="https://item.taobao.com/item.htm?id=712477208306&amp;last_time=1779967820&amp;mi_id=0000iBF665vvHYfbo-FBtsKmEvBNQAKzBt4hbpsTZTWIMGc&amp;scm=1007.13982.82927.0&amp;skuId=4989253180404&amp;spm=tbpc.mytb_footmark.item.goods&amp;upStreamPrice=7380"/>
    <hyperlink ref="E142" r:id="rId78" display="https://item.taobao.com/item.htm?id=572233909982&amp;last_time=1779968333&amp;mi_id=0000K0TtxyfgT6w8gyoLivXUSVXTiQvcBsphClR4O7zc4OM&amp;scm=1007.13982.82927.0&amp;skuId=4144122628429&amp;spm=tbpc.mytb_footmark.item.goods&amp;upStreamPrice=8036" tooltip="https://item.taobao.com/item.htm?id=572233909982&amp;last_time=1779968333&amp;mi_id=0000K0TtxyfgT6w8gyoLivXUSVXTiQvcBsphClR4O7zc4OM&amp;scm=1007.13982.82927.0&amp;skuId=4144122628429&amp;spm=tbpc.mytb_footmark.item.goods&amp;upStreamPrice=8036"/>
    <hyperlink ref="E143" r:id="rId79" display="https://item.taobao.com/item.htm?id=1008144571047&amp;last_time=1779968566&amp;mi_id=0000_9DXcVIB2UEEGMw2n2XtctBiQnjqpcqoW1XPQ3VnXkc&amp;scm=1007.13982.82927.0&amp;skuId=6174615507980&amp;spm=tbpc.mytb_footmark.item.goods&amp;upStreamPrice=4250" tooltip="https://item.taobao.com/item.htm?id=1008144571047&amp;last_time=1779968566&amp;mi_id=0000_9DXcVIB2UEEGMw2n2XtctBiQnjqpcqoW1XPQ3VnXkc&amp;scm=1007.13982.82927.0&amp;skuId=6174615507980&amp;spm=tbpc.mytb_footmark.item.goods&amp;upStreamPrice=4250"/>
    <hyperlink ref="E145" r:id="rId80" display="https://item.taobao.com/item.htm?id=1008144571047&amp;last_time=1779968566&amp;mi_id=0000_9DXcVIB2UEEGMw2n2XtctBiQnjqpcqoW1XPQ3VnXkc&amp;scm=1007.13982.82927.0&amp;skuId=6174615507973&amp;spm=tbpc.mytb_footmark.item.goods&amp;upStreamPrice=4250" tooltip="https://item.taobao.com/item.htm?id=1008144571047&amp;last_time=1779968566&amp;mi_id=0000_9DXcVIB2UEEGMw2n2XtctBiQnjqpcqoW1XPQ3VnXkc&amp;scm=1007.13982.82927.0&amp;skuId=6174615507973&amp;spm=tbpc.mytb_footmark.item.goods&amp;upStreamPrice=4250"/>
    <hyperlink ref="E156" r:id="rId61" display="https://detail.tmall.com/item.htm?id=943292542539&amp;mi_id=00004SqG9P1l8WLjigmNuzkr4jTknEeh7VxFsVzZJ4ufeSQ&amp;skuId=6168379002873&amp;spm=a21xtw.29178619.0.0&amp;xxc=shop" tooltip="https://detail.tmall.com/item.htm?id=943292542539&amp;mi_id=00004SqG9P1l8WLjigmNuzkr4jTknEeh7VxFsVzZJ4ufeSQ&amp;skuId=6168379002873&amp;spm=a21xtw.29178619.0.0&amp;xxc=shop"/>
    <hyperlink ref="E157" r:id="rId61" display="https://detail.tmall.com/item.htm?id=943292542539&amp;mi_id=00004SqG9P1l8WLjigmNuzkr4jTknEeh7VxFsVzZJ4ufeSQ&amp;skuId=6168379002873&amp;spm=a21xtw.29178619.0.0&amp;xxc=shop"/>
    <hyperlink ref="E158" r:id="rId61" display="https://detail.tmall.com/item.htm?id=943292542539&amp;mi_id=00004SqG9P1l8WLjigmNuzkr4jTknEeh7VxFsVzZJ4ufeSQ&amp;skuId=6168379002873&amp;spm=a21xtw.29178619.0.0&amp;xxc=shop"/>
    <hyperlink ref="E93" r:id="rId81" display="https://pages-g.m.taobao.com/wow/z/app/detail-next/item/index?ut_sk=1.ZBMNT/QbSz0DAPH/rqvVdfiB_21380790_1789000467254.Copy.1&amp;id=848261556071&amp;sourceType=item&amp;price=7.2&amp;suid=F3793E4B-989A-49BC-8837-7BD038AA767C&amp;shareUniqueId=37241987512&amp;un=940462c7e8da58752f2b3d7cad91b740&amp;share_crt_v=1&amp;un_site=0&amp;spm=a2159r.13376460.0.0&amp;wxsign=tbw4ddXXTywgA_51gj-9IsWE4CQ6UJFWFdurwVEdk13hJ5CKfsWkTkLFJHFMZ4TCM1RbY64vwg6n6r0El-ffqFgywZgkt-YTpz7ICEYxxHqsD3O-O6Xx_2ZnvGu6hE4CdJi&amp;tbSocialPopKey=shareItem&amp;sp_tk=WG4wUlRTNFJoNlc%3D&amp;cpp=1&amp;shareurl=true&amp;short_name=h.8pRrcp4QIB5MeUY&amp;bxsign=scdrEbObA7L1xn98SDevzKeNv2l-8fcHDBRRPkfbNgM847Sin7lI6fVXrqLucMnhCNMKD8SQSU2hXloq1EFZeJnbHhbbdJbFYplnJV4zgrcXGmsqO5QG7WGf7VscNeuBeLB&amp;tk=Xn0RTS4Rh6W&amp;app=apple_web_kit&amp;x-ssr=true"/>
    <hyperlink ref="E91" r:id="rId82" display="https://pages-g.m.taobao.com/wow/z/app/detail-next/item/index?ut_sk=1.ZBMNT/QbSz0DAPH/rqvVdfiB_21380790_1789000467254.Copy.1&amp;id=904056661622&amp;sourceType=item&amp;price=26.8&amp;suid=0657FB91-0DD3-4065-947C-A3D066E2471D&amp;shareUniqueId=37241908604&amp;un=940462c7e8da58752f2b3d7cad91b740&amp;share_crt_v=1&amp;un_site=0&amp;spm=a2159r.13376460.0.0&amp;wxsign=tbwYHXLeCLrNIDip6hG6DgZE7NNq2fAyZlspnig5gLJQvft9io8zeI9XddWCSQ1fxMvof6y8cqUiiR8S-kMI65ujGZly5Z009P0qDyDNxutS27p8WNTEwyMMlkwIOXIca7Z&amp;tbSocialPopKey=shareItem&amp;sp_tk=Vkk3a1RTNGRkbGE%3D&amp;cpp=1&amp;shareurl=true&amp;short_name=h.8pR96dvd2idvaV0&amp;bxsign=scdbz8HjWuLtvg7ntLm3Mc8S8mRmJZNEVfxvwDMPbvUnnh3mSVaB5MvT1BzKJI-fKsTpQg79epsqate3k1GFABF4YzR5xiMtHK1hpebGnbGCT44Akb2imHAxeqU78XbsJ2i&amp;tk=VI7kTS4ddla&amp;app=apple_web_kit&amp;x-ssr=true"/>
    <hyperlink ref="E92" r:id="rId83" display="https://pages-g.m.taobao.com/wow/z/app/detail-next/item/index?ut_sk=1.ZBMNT/QbSz0DAPH/rqvVdfiB_21380790_1789000467254.Copy.1&amp;id=979661796972&amp;sourceType=item&amp;price=9.8&amp;suid=938107EF-5DCC-474B-96ED-9180C5175246&amp;shareUniqueId=37242109195&amp;un=940462c7e8da58752f2b3d7cad91b740&amp;share_crt_v=1&amp;un_site=0&amp;spm=a2159r.13376460.0.0&amp;wxsign=tbws0jPFJjGBbrPWvjl2aX74lDKkQ5V36taq2yU-EM8o_Y1PUMigUlGLoX0pLhT7JFTALShzriRksT4naVRns7qRvr6aWNXMjO8oOEEjOOV1azf8x-aO_0A-bnWNlxqXlhg&amp;tbSocialPopKey=shareItem&amp;sp_tk=eHNMSVRTNDR4VWg%3D&amp;cpp=1&amp;shareurl=true&amp;short_name=h.8pRmozPQzgSaqgQ&amp;bxsign=scdjtAtieYXhtQaH4Kp8MRuOrMcUnCHnq4xToLDCBjiT6OAbZjpcF_DivN-aL1HoWFuTKX9Vux7v9xSdCDjRSH-oXZzl184SnhkMT9K1n9UBhWzDLJE4NOPoguOdkr8BqHG&amp;tk=xsLITS44xUh&amp;app=apple_web_kit&amp;x-ssr=true"/>
    <hyperlink ref="E110" r:id="rId84" display="https://detail.tmall.com/item.htm?from=cart&amp;id=688299557456&amp;mi_id=0000WqEXmpcwnda2warRwBJlLG9GScsEd4aCWeZbK3l4Gqw&amp;skuId=5490569968239&amp;spm=a1z0d.6639537%2F202410.item.d688299557456.5fc47484EzQAiI&amp;upStreamPrice=2880"/>
    <hyperlink ref="E111" r:id="rId84" display="https://detail.tmall.com/item.htm?from=cart&amp;id=688299557456&amp;mi_id=0000WqEXmpcwnda2warRwBJlLG9GScsEd4aCWeZbK3l4Gqw&amp;skuId=5490569968239&amp;spm=a1z0d.6639537%2F202410.item.d688299557456.5fc47484EzQAiI&amp;upStreamPrice=2880"/>
    <hyperlink ref="E109" r:id="rId84" display="https://detail.tmall.com/item.htm?from=cart&amp;id=688299557456&amp;mi_id=0000WqEXmpcwnda2warRwBJlLG9GScsEd4aCWeZbK3l4Gqw&amp;skuId=5490569968239&amp;spm=a1z0d.6639537%2F202410.item.d688299557456.5fc47484EzQAiI&amp;upStreamPrice=2880"/>
    <hyperlink ref="E112" r:id="rId84" display="https://detail.tmall.com/item.htm?from=cart&amp;id=688299557456&amp;mi_id=0000WqEXmpcwnda2warRwBJlLG9GScsEd4aCWeZbK3l4Gqw&amp;skuId=5490569968239&amp;spm=a1z0d.6639537%2F202410.item.d688299557456.5fc47484EzQAiI&amp;upStreamPrice=2880"/>
    <hyperlink ref="E113" r:id="rId85" display="https://item.taobao.com/item.htm?abbucket=17&amp;id=563339933834&amp;loginBonus=1&amp;mi_id=0000wSSaJD9I9YuZ2vIF7jdxGFpuG_lfXKpGblwwHPRAjN4&amp;ns=1&amp;priceTId=215045f417890026459522730e19d0&amp;skuId=4821225028536&amp;spm=a21n57.sem.item.42.4e9739036H2gzv&amp;utparam=%7B%22aplus_abtest%22%3A%22dcf9aebc8fdc3d712995f1046ab7f73e%22%7D&amp;xxc=taobaoSearch"/>
    <hyperlink ref="E114" r:id="rId86" display="https://detail.tmall.com/item.htm?from=cart&amp;id=869739375894&amp;mi_id=0000dTQUbKEOTlTimuZw2Ijx1iBqniEKkNpY32TLev069Ak&amp;skuId=6297976951505&amp;spm=a1z0d.6639537%2F202410.item.d869739375894.5fc47484VEt8ym&amp;upStreamPrice=8291"/>
    <hyperlink ref="E115" r:id="rId87" display="https://item.taobao.com/item.htm?ali_refid=a3_430673_1006%3A1221910129%3AN%3A9X72hvlRFdwgV4Z9mY0X8aJd77Tsq%2Bmo%3Ad044a09c8f822d94546ebe2d2da3f0cd&amp;ali_trackid=1_d044a09c8f822d94546ebe2d2da3f0cd&amp;id=620623009960&amp;loginBonus=1&amp;mi_id=0000qpnF3K81ZtISVCf-OlE3yc9kXu2OwVl6ViKqSTlQd94&amp;mm_sceneid=1_0_416120137_0&amp;priceTId=2147838d17890032746592574e0e7b&amp;skuId=4556556378672&amp;spm=a21n57.sem.item.3&amp;utparam=%7B%22aplus_abtest%22%3A%22cbd7a4a8725ed26d565fb380dcfdf1a9%22%7D&amp;xxc=ad_ztc"/>
    <hyperlink ref="E116" r:id="rId88" display="https://detail.tmall.com/item.htm?ali_refid=a3_430673_1006%3A1152108552%3AH%3Am4c4qAdn3ZAz5fJmHifti3QLP6D4pN6f%3A4c28270fd8febf0963c19bd66e2f9a2e&amp;ali_trackid=318_4c28270fd8febf0963c19bd66e2f9a2e&amp;id=989579582951&amp;loginBonus=1&amp;mi_id=0000fIQAOs279hinj9N6TA3TjXPpUReQVQD3QYi3-NrgvMs&amp;mm_sceneid=0_0_131364478_0&amp;priceTId=2147812117890033924638067e1242&amp;skuId=5956957944792&amp;spm=a21n57.sem.item.46&amp;utparam=%7B%22aplus_abtest%22%3A%226eb89e468ccdf06ab038017024e61b71%22%7D&amp;xxc=ad_ztc"/>
    <hyperlink ref="E118" r:id="rId89" display="https://item.taobao.com/item.htm?ali_refid=a3_430673_1006%3A1173840083%3AH%3ADON%2B7bdxSHRUe9jebsfmrXQLP6D4pN6f%3Abf942dff4cfbb7def5d42151924cd93e&amp;ali_trackid=282_bf942dff4cfbb7def5d42151924cd93e&amp;id=670989333169&amp;loginBonus=1&amp;mi_id=0000e8QPB_JEpMrXSPnzg8GU8hJqFeZ1Q8PIkcM24OxxjYU&amp;mm_sceneid=1_0_186160102_0&amp;priceTId=2147848217890041046073719e1b1c&amp;spm=a21n57.sem.item.204&amp;utparam=%7B%22aplus_abtest%22%3A%226556f09a6e4b7d3b707db7915a5d5053%22%7D&amp;xxc=ad_ztc&amp;skuId=4827098152612"/>
    <hyperlink ref="E119" r:id="rId90" display="https://detail.tmall.com/item.htm?ali_refid=a3_430673_1006%3A1267750090%3AN%3A1Cu5g0goUoJ6v1yzP00cQg%3D%3D%3Aaf8ebab4ac0533f501df6b0a6a97a9b9&amp;ali_trackid=1_af8ebab4ac0533f501df6b0a6a97a9b9&amp;id=895253257890&amp;loginBonus=1&amp;mi_id=0000gA3BDTSafYjTVLr0Bl7xrkzC500FuniXv4xs3cY0q7o&amp;mm_sceneid=1_0_792560082_0&amp;priceTId=214783be17890043325507079e0ff2&amp;skuId=5746675189557&amp;spm=a21n57.sem.item.230&amp;utparam=%7B%22aplus_abtest%22%3A%225e6b8afb8e78d73446cbd594156998e3%22%7D&amp;xxc=ad_ztc"/>
    <hyperlink ref="E120" r:id="rId91" display="https://item.taobao.com/item.htm?ali_refid=a3_430673_1006%3A1122589799%3AH%3Aesy%2BHiRqiTHoIIf7pztddB8o%2FX0M1Hyy%3A56331753660a895293eeaca641400fa7&amp;ali_trackid=318_56331753660a895293eeaca641400fa7&amp;id=611503343766&amp;loginBonus=1&amp;mi_id=0000hk0BHwAta_zL_CDFexngN_hmQkZY_WlHuJkN8dRz5bM&amp;mm_sceneid=0_0_111297153_0&amp;priceTId=2147800517890048233257323e0f78&amp;skuId=4300092660804&amp;spm=a21n57.sem.item.276&amp;utparam=%7B%22aplus_abtest%22%3A%222bb91d61b3aec1b2c45add99ad171f76%22%7D&amp;xxc=ad_ztc"/>
    <hyperlink ref="E94" r:id="rId92" display="https://pages-g.m.taobao.com/wow/z/app/detail-next/item/index?ut_sk=1.ZBMNT/QbSz0DAPH/rqvVdfiB_21380790_1789004753964.Copy.1&amp;id=920121769617&amp;sourceType=item&amp;price=53&amp;suid=31A92786-4890-41D7-B2B2-572F56A1BBD0&amp;shareUniqueId=37242683258&amp;un=940462c7e8da58752f2b3d7cad91b740&amp;share_crt_v=1&amp;un_site=0&amp;spm=a2159r.13376460.0.0&amp;wxsign=tbwA4u7R0BTmrtbS6vVCiYFJR1p4wHv2x2kCxCBUMUSkOmMxpmQkigjkDKRI6HLhC9Co_mD3QSWU_llfGTfZLR5pu6rpzBWyOA9Lxd_cVqiZmKi3BEEcTS75HhutRKKka8g&amp;tbSocialPopKey=shareItem&amp;sp_tk=Um93alRTVUJHQ3g%3D&amp;cpp=1&amp;shareurl=true&amp;short_name=h.8K9Sy9MplhpLmyO&amp;bxsign=scdiLwdZbj47ydrjAFFZrOJSIjC9zGY6YZO6Ge1TNsglN7pA7CF2afrM_YaIxCz-YwT0gNm-xxcmi33zGo8k6eJCDyxVhgSEDVCGZKO9ih74vna51XXK332qVglx158-_YO&amp;tk=RowjTSUBGCx&amp;app=apple_web_kit&amp;x-ssr=true"/>
    <hyperlink ref="E121" r:id="rId93" display="https://item.taobao.com/item.htm?ali_refid=a3_430673_1006%3A1995068411%3AH%3A5AtTbg%2BpsDe1X6zW7MvXAJkEfoB2AIN7%3A07e12399c7d1eafed748439652f85c26&amp;ali_trackid=282_07e12399c7d1eafed748439652f85c26&amp;id=996000027772&amp;loginBonus=1&amp;mi_id=0000JlgxVHgD_AyXc4ap5-pt5ZDZqQRJnt9rKw8_vj4FUC8&amp;mm_sceneid=1_0_7041214993_0&amp;priceTId=213e0a2817890053699457805e10a7&amp;skuId=6143485158681&amp;spm=a21n57.sem.item.362&amp;utparam=%7B%22aplus_abtest%22%3A%22f84987ceb8a25f12574550b1a1a3a006%22%7D&amp;xxc=ad_ztc"/>
    <hyperlink ref="E95" r:id="rId94" display="https://pages-g.m.taobao.com/wow/z/app/detail-next/item/index?ut_sk=1.ZBMNT/QbSz0DAPH/rqvVdfiB_21380790_1789004753964.Copy.1&amp;id=1038482022699&amp;sourceType=item&amp;price=17.8&amp;suid=1FA508CF-D7B0-4642-91D8-1C8EB5253F06&amp;shareUniqueId=37242660431&amp;un=940462c7e8da58752f2b3d7cad91b740&amp;share_crt_v=1&amp;un_site=0&amp;spm=a2159r.13376460.0.0&amp;wxsign=tbwVd4ciNYOieb3XDa6JNIloknJFis-1ag3GJjb8HzjVPR3oGDJzR7qL5vWbGbeWDGpbGuxdjGpj-ZoX_xc8Xxl_-xlfu-qIXmdFx1i_xZJV0rV7MU49ln0dWz2ecMVnDpud_zMpUypCReOkbvSol7JEw&amp;tbSocialPopKey=shareItem&amp;sp_tk=cUFTRVRTNVZycHk%3D&amp;cpp=1&amp;shareurl=true&amp;short_name=h.8r32J12UzoXuXTD&amp;bxsign=scdhFGhJBlp6kKoottyA5F5IOQdWDWyEQ-KEnn5yjyr7aEQcBEQA9smFw_dw2U7zriJvg3WY1VHkOscH-WrITbcqo-rlEEEtSHAX8bp9BQHMC5K6j2uw244yoOavkM3Np2F&amp;tk=qASETS5Vrpy&amp;app=apple_web_kit&amp;x-ssr=true"/>
    <hyperlink ref="E96" r:id="rId95" display="https://pages-g.m.taobao.com/wow/z/app/detail-next/item/index?ut_sk=1.ZBMNT/QbSz0DAPH/rqvVdfiB_21380790_1789004753964.Copy.1&amp;id=676739528953&amp;sourceType=item&amp;price=33.5&amp;suid=BE6D8E4D-EE21-4582-815C-3B9706198169&amp;shareUniqueId=37242549786&amp;un=940462c7e8da58752f2b3d7cad91b740&amp;share_crt_v=1&amp;un_site=0&amp;spm=a2159r.13376460.0.0&amp;wxsign=tbw66fgMPSncpZdCcr0s-5pJGSso--oKyPVohLsHyj4I3SprNN5fUy1mFkhWTPEKhqdiV9T-TkP6UCPKyLyg4UJmk0YEZHld3n9EIqyDTyJs3c1wWtgb9q8QMdwqcHuYd0B&amp;tbSocialPopKey=shareItem&amp;sp_tk=YXRGS1RTNWc5bUI%3D&amp;cpp=1&amp;shareurl=true&amp;short_name=h.8qqBASbAEio5Zig&amp;bxsign=scdqgDa6T-w-wZMt457RdEmRrL7Ds9xLwnZ5U9ZUnfPzOnRZhLp8aj603JluHuS-iSqgT9QeK5iQQK_hwmhkKqh0mDhsHDSnV1oC0GWQDaFUDavsZWpHituH8RZe7pkwIPq&amp;tk=atFKTS5g9mB&amp;app=apple_web_kit&amp;x-ssr=true"/>
    <hyperlink ref="E97" r:id="rId96" display="https://pages-g.m.taobao.com/wow/z/app/detail-next/item/index?ut_sk=1.ZBMNT/QbSz0DAPH/rqvVdfiB_21380790_1789004753964.Copy.1&amp;id=630500846265&amp;sourceType=item&amp;price=35.2&amp;suid=2BC133DD-A3C5-49C9-820A-6EFC2CC4305F&amp;shareUniqueId=37242717461&amp;un=940462c7e8da58752f2b3d7cad91b740&amp;share_crt_v=1&amp;un_site=0&amp;spm=a2159r.13376460.0.0&amp;wxsign=tbwK7FlZbiGdzO4CtnpAP1-eGnfsAJaS4h5542vQ14XbBjhWaMnBb8k72TG_USL0Pj6R10cbXIRPN2-pYjrPOhntbqdp3Qmyi5OiganA0MDIfIDe7hbQi6Xylti-XwvSMNr&amp;tbSocialPopKey=shareItem&amp;sp_tk=MVJmTFRTNWo4eXk%3D&amp;cpp=1&amp;shareurl=true&amp;short_name=h.8r37L1YkSsIoBZv&amp;bxsign=scd2I5yTirIJLach3oTB3UwEdxkDQYiaxlroUlGB37gUveLjuVFt085HO8dPWyNb8KypRmTHU0fzIdRxfpCAKxXJalMtbv4QE0_uhdChzw6dGeQKD8Vhly4UfH15CRZtNM3&amp;tk=1RfLTS5j8yy&amp;app=apple_web_kit&amp;x-ssr=true"/>
    <hyperlink ref="E98" r:id="rId97" display="https://h5.m.taobao.com/awp/core/detail.htm?ut_sk=1.ZBMNT/QbSz0DAPH/rqvVdfiB_21380790_1789004753964.Copy.1&amp;id=1054595923838&amp;sourceType=item&amp;price=23.7&amp;suid=3EC50256-4D7D-43F6-831D-734D10EA5796&amp;shareUniqueId=37242658635&amp;un=940462c7e8da58752f2b3d7cad91b740&amp;share_crt_v=1&amp;un_site=0&amp;spm=a2159r.13376460.0.0&amp;wxsign=tbwxPX4dj3PG11vmZhvqvWsg-9z47cppcsJVJo2pB19S4SmRV34fCV--4SpIWqHZfrRXXuXB5uPjP0jdLfH6RaQZVM-kGt4Fgp3xku8KOXwCThMeH3mts6J-BY4KLmC4TnNAQUbDWPgnvOW-40DtqTJwg&amp;tbSocialPopKey=shareItem&amp;sp_tk=bVY0NFRTNW9GeEE%3D&amp;cpp=1&amp;shareurl=true&amp;short_name=h.8pQutut85KjfzsB&amp;bxsign=scdw1Yjo2YLVk-4hrM36i6d0lX_2mWnn8mBMXcA-bnFkBNzDQP7L5xJm3qk7AkhSGXyqW3B0BQYx8DzJ3DDVGFbgOb1UVvs0mvluzIvb92_QZpr7SptKR3M9uflUFuVPo24&amp;tk=mV44TS5oFxA&amp;app=apple_web_kit"/>
    <hyperlink ref="E123" r:id="rId98" display="https://item.taobao.com/item.htm?abbucket=17&amp;id=909959793943&amp;loginBonus=1&amp;mi_id=0000jPsnDHpCD-6LHYzzj82FrhrXOZEgAl4SH28hwR39RDs&amp;ns=1&amp;priceTId=2147803617890062311208678e1a60&amp;skuId=5772662353924&amp;spm=a21n57.sem.item.548.7e023903nymAh4&amp;utparam=%7B%22aplus_abtest%22%3A%22ce1f21ac82b95740c07a6dc91d9c775d%22%7D&amp;xxc=taobaoSearch" tooltip="https://item.taobao.com/item.htm?abbucket=17&amp;id=909959793943&amp;loginBonus=1&amp;mi_id=0000jPsnDHpCD-6LHYzzj82FrhrXOZEgAl4SH28hwR39RDs&amp;ns=1&amp;priceTId=2147803617890062311208678e1a60&amp;skuId=5772662353924&amp;spm=a21n57.sem.item.548.7e023903nymAh4&amp;utparam=%7B%22aplus_abt"/>
    <hyperlink ref="E99" r:id="rId99" display="https://pages-fast.m.taobao.com/wow/z/app/ltao-fe/tbms-limited-grad/externalDetail?x-ssr=true&amp;x-preload=true&amp;disableNav=YES&amp;disableProgress=true&amp;status_bar_transparent=true&amp;forceThemis=true&amp;skeleton=true&amp;force_ssr=true&amp;itemIds=1001430959338&amp;src=msdetail&amp;shareFrom=xsmsDetail"/>
    <hyperlink ref="E100" r:id="rId100" display="https://h5.m.taobao.com/awp/core/detail.htm?ut_sk=1.ZBMNT/QbSz0DAPH/rqvVdfiB_21380790_1789006212726.Copy.1&amp;id=828408946747&amp;sourceType=item&amp;price=18.9&amp;suid=F589B84F-F0A1-4AF4-85DA-387C629A75FF&amp;shareUniqueId=37242832565&amp;un=940462c7e8da58752f2b3d7cad91b740&amp;share_crt_v=1&amp;un_site=0&amp;spm=a2159r.13376460.0.0&amp;wxsign=tbwox5q0c6scecwrbSxwEGHX8wnsZBqPWAgAHltbJaoPqqbE8apPePTeeMBKoiicmu4PZSxMXpjmItm8kHNGBhw2eLkch8m07m2rWwRr722VZOnGwxpzuI44mrZuO5B6t19&amp;tbSocialPopKey=shareItem&amp;sp_tk=cWE1TVRTZ2Rmd20%3D&amp;cpp=1&amp;shareurl=true&amp;short_name=h.8qJt8uxEdsZDdGA&amp;bxsign=scdrxLxSZdwNpewKCySL99YLIPT_32k1ALqFu2DKptNRlMlFjWyceajslss0dw8moik1GqpE3YfPcoKaF4nYr8HVYgPsIuPoyt9daRBaK5f1uVvGQv-aY8kzB1Kp_RM3xQp&amp;tk=qa5MTSgdfwm&amp;app=apple_web_kit"/>
    <hyperlink ref="E122" r:id="rId101" display="https://detail.tmall.com/item.htm?from=cart&amp;id=801351554779&amp;mi_id=0000pNbX2rNz80glXvICrawVJIDNdDuYHVrWl0_YZrfSBsI&amp;skuId=5460531273614&amp;spm=a1z0d.6639537%2F202410.item.d801351554779.5fc474847Up81C&amp;upStreamPrice=12180"/>
    <hyperlink ref="E101" r:id="rId102" display="https://h5.m.taobao.com/awp/core/detail.htm?ut_sk=1.ZBMNT/QbSz0DAPH/rqvVdfiB_21380790_1789006212726.Copy.1&amp;id=587276718900&amp;sourceType=item&amp;price=39.9&amp;suid=3405B8DC-4EE1-4B89-84B1-1E79F8A563FF&amp;shareUniqueId=37242978329&amp;un=940462c7e8da58752f2b3d7cad91b740&amp;share_crt_v=1&amp;un_site=0&amp;spm=a2159r.13376460.0.0&amp;wxsign=tbwu26xwX3VpYnVJENuJJRTjpECHn44cJ7HlE_auOtkJP9Vw6W_hCFN6yUQXU-LEiLsCoEmH9iFQHzeBrq-mI8Jn0rrnq9LV6SIM8MJ8HwHcBLrOtXMoJySGxGykU4uCj3Q&amp;tbSocialPopKey=shareItem&amp;sp_tk=RnQwVVRTZ1RSZ0I%3D&amp;cpp=1&amp;shareurl=true&amp;short_name=h.8refKjbPjvD8IFu&amp;bxsign=scdv6-RLnrTfKRqduSp8Xbg6Sz00c-5TAIeGlW2a7yPP3iAnK8PDHU1gRRbAzUcH4YKaqAHZkJvLrsDx4S3_9UFcQqihj3G9K53nGWK78KiRq7LfnpIl6KJmRdcUV1k6r8P&amp;tk=Ft0UTSgTRgB&amp;app=apple_web_kit"/>
    <hyperlink ref="E124" r:id="rId103" display="https://item.taobao.com/item.htm?abbucket=17&amp;id=909959793943&amp;loginBonus=1&amp;mi_id=0000jPsnDHpCD-6LHYzzj82Fru9U6XaPgX0LEqPHZVSFVpQ&amp;ns=1&amp;priceTId=213e09d017890070302737414e10ca&amp;skuId=5772662353925&amp;spm=a21n57.sem.item.591.7e023903nymAh4&amp;utparam=%7B%22aplus_abtest%22%3A%22fdc255f1d0e17dcdd617f4fbd6e314ea%22%7D&amp;xxc=taobaoSearch"/>
    <hyperlink ref="E102" r:id="rId104" display="https://h5.m.taobao.com/awp/core/detail.htm?ut_sk=1.ZBMNT/QbSz0DAPH/rqvVdfiB_21380790_1789006212726.Copy.1&amp;id=664858487306&amp;sourceType=item&amp;price=29.5&amp;suid=0628F38D-E5DF-4308-B09E-812038CE6E42&amp;shareUniqueId=37242980442&amp;un=940462c7e8da58752f2b3d7cad91b740&amp;share_crt_v=1&amp;un_site=0&amp;spm=a2159r.13376460.0.0&amp;wxsign=tbwSuSc78vbTF2w0VmCca9gg8AZWbyQFP9QdmlN-DksamvrDegWt6AxXEKpe1o5phukkrCSL1iNtSi7GWFnQhiUAlX6YNHAlAf3OGxXbt95efyf8BH6VzSdM2B_i5Gp2D8L&amp;tbSocialPopKey=shareItem&amp;sp_tk=eFZUT1RTZ09UaEw%3D&amp;cpp=1&amp;shareurl=true&amp;short_name=h.8p9JK5KRUqYbAy2&amp;bxsign=scdmX44XV2Qf1aDNRUJll7_XAW-2FAOSjQJVH4wSQCUUOT825vwPIsJNSQgSYlKDSHZTTg6b9ghxpW4dqfqvIQ8rzovotlCyFcpH_ka49abnsEhwNkR8IP_SatkhpG1Zvrk&amp;tk=xVTOTSgOThL&amp;app=apple_web_kit"/>
    <hyperlink ref="E125" r:id="rId105" display="https://detail.tmall.com/item.htm?abbucket=17&amp;id=977780771628&amp;loginBonus=1&amp;mi_id=0000n84uVjd7vYkjUxXlKvfkBdzbxBrxG8-gnExBbXfsHNQ&amp;ns=1&amp;priceTId=2150435617890071586554752e0e6e&amp;skuId=6152272587822&amp;spm=a21n57.sem.item.644.7e023903nymAh4&amp;utparam=%7B%22aplus_abtest%22%3A%22b32acc3646668d3224f910ac02d07a06%22%7D&amp;xxc=taobaoSearch"/>
    <hyperlink ref="E127" r:id="rId106" display="https://item.taobao.com/item.htm?from=cart&amp;id=831573049381&amp;mi_id=0000MsI7CPN_51H0vzwfhuSsZ-DQUb2qqRLwC5GBGIVecYI&amp;skuId=5739494486676&amp;spm=a1z0d.6639537%2F202410.item.d831573049381.5fc47484Fg7YnR&amp;upStreamPrice=3340"/>
    <hyperlink ref="E103" r:id="rId107" display="https://pages-fast.m.taobao.com/wow/z/app/ltao-fe/tbms-limited-grad/externalDetail?x-ssr=true&amp;x-preload=true&amp;disableNav=YES&amp;disableProgress=true&amp;status_bar_transparent=true&amp;forceThemis=true&amp;skeleton=true&amp;force_ssr=true&amp;itemIds=948958375396&amp;src=msdetail&amp;shareFrom=xsmsDetail"/>
    <hyperlink ref="E104" r:id="rId108" display="https://h5.m.taobao.com/awp/core/detail.htm?ut_sk=1.ZBMNT/QbSz0DAPH/rqvVdfiB_21380790_1789006212726.Copy.1&amp;id=971478963661&amp;sourceType=item&amp;price=23.94&amp;suid=CE6DC2F6-FAA4-49EB-BC43-6D1DA2F6DD53&amp;shareUniqueId=37243142283&amp;un=940462c7e8da58752f2b3d7cad91b740&amp;share_crt_v=1&amp;un_site=0&amp;spm=a2159r.13376460.0.0&amp;wxsign=tbwoDz-ddlNyk9lcgiBoaIYJ7ohViAW6dmQ_x0f3vzYTNQGy_K8-mG1Z7YV0qERT9kVFbZreBdgJXFbeuM50n5Pg7dJ0VYM1ZJa-5gC8ZStrCrXY35kf_tg6i2L67gqliTH&amp;tbSocialPopKey=shareItem&amp;sp_tk=ajJTUFRTVFpMcTg%3D&amp;cpp=1&amp;shareurl=true&amp;short_name=h.8qrp9P9wq4788oi&amp;bxsign=scdNUnaH0PBhtVf8h8JlZpH6LQM_CLmE-7_eHQ1-TOpW_cnC89Pb38gH_VHtig8_wT1VClP1t3_K4USNMXNaHq91fNeXlybRAWKlR4GyClWpkMJtPgnP08B5Ta9sWb-c3tI&amp;tk=j2SPTSTZLq8&amp;app=apple_web_kit"/>
    <hyperlink ref="E128" r:id="rId109" display="https://item.taobao.com/item.htm?from=cart&amp;id=831782448366&amp;mi_id=0000QY0HwPlOpMH4MNLoKv2bTnpnL9X5hD5EftGMbZcFjSk&amp;skuId=5739641970457&amp;spm=a1z0d.6639537%2F202410.item.d831782448366.5fc47484WdCp4j&amp;upStreamPrice=3340"/>
    <hyperlink ref="E129" r:id="rId110" display="https://item.taobao.com/item.htm?from=cart&amp;id=642160277217&amp;mi_id=0000Xvi0X2372sery3tjsEnnV4WINSKf3ibrsjn58QFV6Vc&amp;skuId=4788944398814&amp;spm=a1z0d.6639537%2F202410.item.d642160277217.5fc47484WdCp4j&amp;upStreamPrice=3080"/>
    <hyperlink ref="E130" r:id="rId111" display="https://item.taobao.com/item.htm?from=cart&amp;id=939771072198&amp;mi_id=0000K4AmdzC8y9yJ6LWm0MF-8X4Rl_nei-PwDIDp2XIHFmM&amp;skuId=6041657841563&amp;spm=a1z0d.6639537%2F202410.item.d939771072198.5fc47484i3NRqc&amp;upStreamPrice=950"/>
    <hyperlink ref="E131" r:id="rId112" display="https://item.taobao.com/item.htm?from=cart&amp;id=574742239816&amp;mi_id=0000DD6iuW2XVxAwEhH5TsX3orqt2z7DKkRHCeu6LIsP7lw&amp;skuId=3780566925823&amp;spm=a1z0d.6639537%2F202410.item.d574742239816.5fc47484i3NRqc&amp;upStreamPrice=880"/>
    <hyperlink ref="E105" r:id="rId113" display="https://pages-g.m.taobao.com/wow/z/app/detail-next/item/index?ut_sk=1.ZBMNT/QbSz0DAPH/rqvVdfiB_21380790_1789007986524.Copy.1&amp;id=789795606385&amp;sourceType=item&amp;price=119&amp;suid=23BADB1E-AEFD-453B-834D-390CD7713921&amp;shareUniqueId=37242943915&amp;un=940462c7e8da58752f2b3d7cad91b740&amp;share_crt_v=1&amp;un_site=0&amp;spm=a2159r.13376460.0.0&amp;wxsign=tbwxgDFg-tsAMfspaIlqLJ4vrxSAx9v1hSXeydjC-QahSsYWl58q2PyFhH9wlIXvT8IFaETCgErm_BRadgzt8U06r2lgSTllYhIDOxUYpyxYnzK586K06eGWTeAiKDHN-oe&amp;tbSocialPopKey=shareItem&amp;sp_tk=UHJ5dFRTVFRxYlI%3D&amp;cpp=1&amp;shareurl=true&amp;short_name=h.8pkRwwpBS6kGQPR&amp;bxsign=scd6x2N36sP7FT0URW748QYypawZyrLOcCJRAkuJrsdnWwFX5MYkjNnJZk8gUNthlmISW3pybh2oUXQXz6d4FmSYdxMM31I4_v1oTl_-S_Z-OSjy90oGcNhdbvHY9TYWbLG&amp;tk=PrytTSTTqbR&amp;app=apple_web_kit&amp;x-ssr=true"/>
    <hyperlink ref="E132" r:id="rId112" display="https://item.taobao.com/item.htm?from=cart&amp;id=574742239816&amp;mi_id=0000DD6iuW2XVxAwEhH5TsX3orqt2z7DKkRHCeu6LIsP7lw&amp;skuId=3780566925823&amp;spm=a1z0d.6639537%2F202410.item.d574742239816.5fc47484i3NRqc&amp;upStreamPrice=880"/>
    <hyperlink ref="E106" r:id="rId114" display="https://pages-g.m.taobao.com/wow/z/app/detail-next/item/index?ut_sk=1.ZBMNT/QbSz0DAPH/rqvVdfiB_21380790_1789008865430.Copy.1&amp;id=1079187304804&amp;sourceType=item&amp;price=65.5&amp;suid=C3C43202-DA96-4E96-9769-BD2EC6EE1284&amp;shareUniqueId=37243251524&amp;un=940462c7e8da58752f2b3d7cad91b740&amp;share_crt_v=1&amp;un_site=0&amp;spm=a2159r.13376460.0.0&amp;wxsign=tbwjG6r9ZmhQf1wgya_iPYF1bfsnrqRcetkQJKTOiydnMYnAGMi47wDpoX7ruqWjGBffXzkJkvcA6MXcMRLW57AiAEGB7Qgtu8uy1GUPaze1jbKgdkdHyMlorL9mc7qhElgrpq9iD5rEgcx7ZhLsiwK4w&amp;tbSocialPopKey=shareItem&amp;sp_tk=T3FpTlRTVHlpTjY%3D&amp;cpp=1&amp;shareurl=true&amp;short_name=h.8qIOyZ3Z7fdG1YD&amp;bxsign=scdKNqAhry9WUMjrk2xrBzsRv4HaHd-OY6spw1DNPE4xstROPaHb53W_hS1g9bAqhiqzPSEy773RviBmKoBQuAOxxTlsnRgH-mVClRSC8lwYYoG0sHucXFMgQRcLmPp2mWP&amp;tk=OqiNTSTyiN6&amp;app=apple_web_kit&amp;x-ssr=true"/>
    <hyperlink ref="E107" r:id="rId115" display="https://h5.m.taobao.com/awp/core/detail.htm?ut_sk=1.ZBMNT/QbSz0DAPH/rqvVdfiB_21380790_1789008865430.Copy.1&amp;id=811348112637&amp;sourceType=item&amp;price=98.8&amp;suid=78FE4D0C-55B4-47E4-B42B-D984005D05AD&amp;shareUniqueId=37243302482&amp;un=940462c7e8da58752f2b3d7cad91b740&amp;share_crt_v=1&amp;un_site=0&amp;spm=a2159r.13376460.0.0&amp;wxsign=tbwEBFJKy8tidOltL3SZY4fvnZ2zks2rPImLo74A12G1ohyM4PtbqbmCZfU2lOwizUmOeFO6csW8dJA2xP4rTfeqxNAXCTBVg7Cu5FwoO6RTDOFO8qWNzMT5dnu1k0mSgw4&amp;tbSocialPopKey=shareItem&amp;sp_tk=REdYM1RTNllHRUU%3D&amp;cpp=1&amp;shareurl=true&amp;short_name=h.8pPd0Z3GeaN0S67&amp;bxsign=scd1D7Vnyb2OJf6ZDQBgZybGO6H44oA9EDBY5CAG7Kh-rWCpZn06BEdD69b1DrZHJnAsNWL3r1LeP4mmnm0Lsns588MUSGAbUh7SDthP125hTGlfAK433PAV51EmyGA6xxv&amp;tk=DGX3TS6YGEE&amp;app=apple_web_kit"/>
    <hyperlink ref="E108" r:id="rId116" display="https://h5.m.taobao.com/awp/core/detail.htm?ut_sk=1.ZBMNT/QbSz0DAPH/rqvVdfiB_21380790_1789008865430.Copy.1&amp;id=1031179829386&amp;sourceType=item&amp;price=59&amp;suid=0818AC33-278B-487C-A635-8DD0E7175C6D&amp;shareUniqueId=37243279573&amp;un=940462c7e8da58752f2b3d7cad91b740&amp;share_crt_v=1&amp;un_site=0&amp;spm=a2159r.13376460.0.0&amp;wxsign=tbwBbuBimtnNAcY_tCKYLtCp0C6yvnAbxnVaSTqcCABBbu0ySaAb8OAogQYpyGgd_wY0SNey2fkhbrb_oAH55lq2J-H19xjsmyJnN4HYqDuCIA4lA3N5IN0XyTX4uVAzYEqDDac3SARH_QlBLrrDqhwOg&amp;tbSocialPopKey=shareItem&amp;sp_tk=SmxHRlRTNlU4VFo%3D&amp;cpp=1&amp;shareurl=true&amp;short_name=h.8r4dKg7WodL3i23&amp;bxsign=scd2yeRCYk_0o6dbMar1kiF8CkZWEfd4ConmX2-m-CblxdmkuTBO7gqMx1-bQTQSVZujTF5gUqp4SVyz9x-FYQlJJaZ4jjDyJSS8kDsilM747Z5GY1AuZa-ismiebDKr04E&amp;tk=JlGFTS6U8TZ&amp;app=apple_web_kit"/>
    <hyperlink ref="E87" r:id="rId117" display="https://pages-g.m.taobao.com/wow/z/app/detail-next/item/index?ut_sk=1.ZBMNT/QbSz0DAPH/rqvVdfiB_21380790_1789009643712.Copy.1&amp;id=709159207543&amp;sourceType=item&amp;price=34.65&amp;suid=88B486EB-F1C1-4B86-9029-3D4915BAD6DA&amp;shareUniqueId=37243557250&amp;un=940462c7e8da58752f2b3d7cad91b740&amp;share_crt_v=1&amp;un_site=0&amp;spm=a2159r.13376460.0.0&amp;wxsign=tbwJZ8f4cAH7Iznx4wAU5-dJVOn4ieObsC-M1M-1uu4CecpfnHQhsveM4fs70H0C4XL2IP_FN5sSiXB9ljQX-7O28AdN2OC2OBz0vwbruIWN3w6b8vAYQ2Xva6cT0aCGqZ1&amp;tbSocialPopKey=shareItem&amp;sp_tk=YmRSY1RTNk5KSHo%3D&amp;cpp=1&amp;shareurl=true&amp;short_name=h.8pPKvfvVmJQrvHz&amp;bxsign=scdPXPJKARr0DRlqYcQwszni3np7BE3o5iQALUEYZBciQxAnnJZgT7aA2RBCInj4AGSwRnFH2GWz3yEJTSy4vrY2RZr8DiKiPpFjtOXBgCj_i-m6cwbXNEedTibey1TEzch&amp;tk=bdRcTS6NJHz&amp;app=apple_web_kit&amp;x-ssr=true"/>
    <hyperlink ref="E88" r:id="rId118" display="https://pages-g.m.taobao.com/wow/z/app/detail-next/item/index?ut_sk=1.ZBMNT/QbSz0DAPH/rqvVdfiB_21380790_1789009643712.Copy.1&amp;id=1006255133002&amp;sourceType=item&amp;price=33.9&amp;suid=66BD3F32-0EE6-42C3-BCF4-F165264AF443&amp;shareUniqueId=37243676034&amp;un=940462c7e8da58752f2b3d7cad91b740&amp;share_crt_v=1&amp;un_site=0&amp;spm=a2159r.13376460.0.0&amp;wxsign=tbwB8dtb-7Xo-RkyUqrqukEwbiwGV1NmDA-11o7VM7FtW21QxHcDeJIiqO5ekJd_1HU-9AsZ5-jvPCGDkqnzzcD9L5FSTNbt4fi9Dg9pz5S24-V3nOUX98mR8PxFAhMhmq1B9iAGpo2Ofw55NTJVsHdHw&amp;tbSocialPopKey=shareItem&amp;sp_tk=dU1SUVRTNkpkV3o%3D&amp;cpp=1&amp;shareurl=true&amp;short_name=h.8r4NUaZJ287S66W&amp;bxsign=scdBl0O0tGRz1ZdSg9CrhjdF3BDOV7VeBHEvzW_B4KnvwZjUEx-lxurC7Zo1UFCVsOVsOOSI5A6PO77vhy9BzPYPHujqd-rutMx249wK3j-ZtO5NbR_BIBvud9G5OkrecOj&amp;tk=uMRQTS6JdWz&amp;app=apple_web_kit&amp;x-ssr=true"/>
    <hyperlink ref="E89" r:id="rId119" display="https://h5.m.taobao.com/awp/core/detail.htm?ut_sk=1.ZBMNT/QbSz0DAPH/rqvVdfiB_21380790_1789009643712.Copy.1&amp;id=866808412049&amp;sourceType=item&amp;price=58.8&amp;suid=19C4FACD-6152-44AE-B6E3-8634F2E089FE&amp;shareUniqueId=37243313778&amp;un=940462c7e8da58752f2b3d7cad91b740&amp;share_crt_v=1&amp;un_site=0&amp;spm=a2159r.13376460.0.0&amp;wxsign=tbw71BAMp7jvyRfUqMpKN5WFkK0Zpq8JqdQqYg0DKkQsVHifeO-RGzo6AnLbsgVq2ly9qg0O6dVOEmzloa0c99-Do9eY6dEEy-wXEYcToBnx8t715gA1rj3ASpLNLjOPdZU&amp;tbSocialPopKey=shareItem&amp;sp_tk=ZEdkZVRTNnNzOWQ%3D&amp;cpp=1&amp;shareurl=true&amp;short_name=h.8r4LOjlhRUMeE5P&amp;bxsign=scdf20G_idNpg_p1bP8yX2A10OoLpP9s4lcg5WlE7nUlYm-JGIeGhCIuP1wnB_xmNfe9MNzIYNGpSDkejg3DNTm76SVVT8bf_HrIXpSHpflApHJZR6GzSS8lmcJfylVY3fy&amp;tk=dGdeTS6ss9d&amp;app=apple_web_kit"/>
    <hyperlink ref="E90" r:id="rId120" display="https://pages-g.m.taobao.com/wow/z/app/detail-next/item/index?ut_sk=1.ZBMNT/QbSz0DAPH/rqvVdfiB_21380790_1789009643712.Copy.1&amp;id=698969334893&amp;sourceType=item&amp;price=25.6&amp;suid=B0B086B6-71F9-47F1-946B-74907593FAB8&amp;shareUniqueId=37243697074&amp;un=940462c7e8da58752f2b3d7cad91b740&amp;share_crt_v=1&amp;un_site=0&amp;spm=a2159r.13376460.0.0&amp;wxsign=tbw3YeNDUK1di-DKJP1Wk28jfIp1I5fs6Mgs1G89YssKL3PV-s94Gb6wyzAoydUvYMDTg8omGb_PSleFeTnqwDuJviO_nLqyR5Va43M1t3dgFSM8jP-DZ_bd70RatL-LmJr&amp;tbSocialPopKey=shareItem&amp;sp_tk=UWpJaFRTNnVmb00%3D&amp;cpp=1&amp;shareurl=true&amp;short_name=h.8r4JT2gNrFzw9SL&amp;bxsign=scd-a4piW4krVAl2wS55GFowgHLcMZXbd22iv7awDXCAxLAf0Jbas5Iiqn7cXhfw4LMInlPv8cDj4lRnmwFwoIib-a6g55DQ9vuF55JTf-RZfQ0uD4uV81iad9iVweU_tod&amp;tk=QjIhTS6ufoM&amp;app=apple_web_kit&amp;x-ssr=true"/>
    <hyperlink ref="E66" r:id="rId121" display="https://pages-g.m.taobao.com/wow/z/app/detail-next/item/index?id=1059636373799&amp;ut_sk=1.YIYoMgs4RtMDAAXLuyYJgFEI_21646297_1788970618093.GoodsTitleURL.1&amp;un=eb22be6e38af3e724c6e4bed9157ce66&amp;share_crt_v=1&amp;un_site=0&amp;spm=a2159r.13376460.0.0&amp;wxsign=tbwhlZKKitsA5fpGSUrjhXojmtm9qd9k_Qu9FQXdZQtWo9RmanrbCfFxaIplqViwOnugabchSRCsvNt2NIce729ZtmgKPHsDo9JoDz5HRCsXV60hk4mUBHsuaCUYIFbScfY&amp;tbSocialPopKey=shareItem&amp;sp_tk=YnVkR1RTYXZzWUM%3D&amp;cpp=1&amp;shareurl=true&amp;short_name=h.8qjWkqTS3BBneFx&amp;bxsign=scdHb0--cQOc-vx3b8Lmh3wC5zIPrTQVZFbq0Xsq5iYRTZMiIJOi1C2TJQGLZnF_wmcPE1oqpDO8NbU-HVOyxU6bNGRAlN28oXwAjC96yBIIMErYZbSqyTtrzkUlIA7TTvc&amp;tk=budGTSavsYC&amp;app=apple_web_kit&amp;x-ssr=true"/>
    <hyperlink ref="E68" r:id="rId122" display="https://pages-g.m.taobao.com/wow/z/app/detail-next/item/index?id=738436991898&amp;ut_sk=1.YIYoMgs4RtMDAAXLuyYJgFEI_21646297_1788970618093.GoodsTitleURL.1&amp;un=eb22be6e38af3e724c6e4bed9157ce66&amp;share_crt_v=1&amp;un_site=0&amp;spm=a2159r.13376460.0.0&amp;wxsign=tbwccetBKt_KXDpp0j0EtbztRaujukA2IST1zVhV2AXfeZP0Az6YULRElvCpOMB3VBoRb8BzELbYVWXe9e-rFYjUwdZRV-w5_RATxSuZ3-_dgd4WIBAu0zwjnSlTGjX1nZt&amp;tbSocialPopKey=shareItem&amp;sp_tk=Y01GeVRTYXp0YVk%3D&amp;cpp=1&amp;shareurl=true&amp;short_name=h.8pVkpRbveTuVIZ1&amp;bxsign=scdJAWgx84d8pCduLDOuSrxsqrQb4h-GIvrPtr3yphHLuE71EIIdmLVdhozLIB2wZ-QnHvtkAGlIqtjqF0ty2tbE5anM985XCnCLfZDb3sDXVX4pznCteLGP2rkD25YJgU6&amp;tk=cMFyTSaztaY&amp;app=apple_web_kit&amp;x-ssr=true"/>
    <hyperlink ref="E70" r:id="rId123" display="https://pages-g.m.taobao.com/wow/z/app/detail-next/item/index?id=746708853416&amp;ut_sk=1.YIYoMgs4RtMDAAXLuyYJgFEI_21646297_1788970618093.GoodsTitleURL.1&amp;un=eb22be6e38af3e724c6e4bed9157ce66&amp;share_crt_v=1&amp;un_site=0&amp;spm=a2159r.13376460.0.0&amp;wxsign=tbw0NwJu9JiMy-vTC0g1i-ufvSz87riNPJ-pdbmcvG1oIOG0nbx4lW9jqeAHOzRVfukMkWnwFvbUBIVihG3C-dlb7DTULsuqYZmLlRfwev5tImFeiGyL7b1vl318XxHKCxl&amp;tbSocialPopKey=shareItem&amp;sp_tk=WUdyOFRTWk1LczI%3D&amp;cpp=1&amp;shareurl=true&amp;short_name=h.8pVkp931yzmOQOH&amp;bxsign=scd_sIULjvHhd91qFDRJcQgB_GOMN3FTG1ehDqPwj3PW6Nez7UL-uXrohQtuOdOna3Drzgc0YihNc-87qbdP_lGzQX3UfFBLjwhy5Jjdp6f6uPHvScmcM7LJEZ-U09c29HA&amp;tk=YGr8TSZMKs2&amp;app=apple_web_kit&amp;x-ssr=true"/>
    <hyperlink ref="E71" r:id="rId124" display="https://pages-g.m.taobao.com/wow/z/app/detail-next/item/index?id=1047811008316&amp;ut_sk=1.YIYoMgs4RtMDAAXLuyYJgFEI_21646297_1788970618093.GoodsTitleURL.1&amp;un=eb22be6e38af3e724c6e4bed9157ce66&amp;share_crt_v=1&amp;un_site=0&amp;spm=a2159r.13376460.0.0&amp;wxsign=tbw2OtFkzCfF1gQfZfBKuN1Arr7afQZZcFK0ziuhlskRsbXrBB_Zt_-I9AB2CZCbA_KynZIVwovpLZ53RmW7u4VuVpkj13zO_2YiU7l7Pn8fJsgc6FMeOq7NaYc5ZYJk4De&amp;tbSocialPopKey=shareItem&amp;sp_tk=eDc2WlRTWnVUT0o%3D&amp;cpp=1&amp;shareurl=true&amp;short_name=h.8qjWkvNAbdMrFG9&amp;bxsign=scdYLlAeyOBznMFHAB691jxxp6e1_lrdmaK246ngAHEY-EWY58JP2e8q8qw4C56LiymwsmdO17jbT4GVezZNknW9mPrLlqKCnQIFHZ5yWmOVn29YolFW4MeKvhN_CFtNWnZ&amp;tk=x76ZTSZuTOJ&amp;app=apple_web_kit&amp;x-ssr=true"/>
    <hyperlink ref="E72" r:id="rId125" display="https://pages-g.m.taobao.com/wow/z/app/detail-next/item/index?x-ssr=true&amp;id=720932011163&amp;ut_sk=1.YIYoMgs4RtMDAAXLuyYJgFEI_21646297_1788970618093.TaoPassword-WeiXin.blacklight&amp;un=eb22be6e38af3e724c6e4bed9157ce66&amp;share_crt_v=1&amp;un_site=0&amp;spm=a2159r.13376460.0.0&amp;sp_tk=dHFmdVRTYXp0MEY%3D&amp;cpp=1&amp;shareurl=true&amp;short_name=h.8JCfK8w&amp;bxsign=scda04n3a2gVEKNr0h2aLD6Gqr_I2_x90dWMINmvCLeJbkPnStdu2KT4iM7wX_3t9GT5x3kSHPwQzvuoGX4-vsWYcswwiFWZrMDjWmymSFLyCu6bYv-Wb0t8pPoZbGR1qOA&amp;tk=tqfuTSazt0F&amp;app=apple_web_kit"/>
    <hyperlink ref="E69" r:id="rId126" display="https://pages-g.m.taobao.com/wow/z/app/detail-next/item/index?id=1024675523770&amp;price=119.9&amp;sourceType=item&amp;sourceType=item&amp;suid=c066e5be-e1cc-4c40-8b9d-73095805e60d&amp;shareUniqueId=37247389455&amp;ut_sk=1.aLxpKi5jLkoDAOSxqqRtotP9_21646297_1789033120732.Copy.1&amp;un=08a2ed08ded972da763737b204abd4e3&amp;share_crt_v=1&amp;un_site=0&amp;spm=a2159r.13376460.0.0&amp;wxsign=tbw8UUxeJhqObESyhAaa4C_-iXZUxOj55v0q4E_NisDG1roP_qZ7Bpj-hG2UKvWQijvv8GsJVzzB08ele0FkQBEGPdi5ryv-PYV1fazf2T4pib0U6-ErMu9b6s_bQqiJoIClibrqu5CKy4R3ZNlwIutmA&amp;tbSocialPopKey=shareItem&amp;sp_tk=NFA3WVRTbmlCaGk%3D&amp;cpp=1&amp;shareurl=true&amp;short_name=h.8qAfgpXIN5MtTSk&amp;bxsign=scdIX6IOav9oyvdb5X-qUtuOzdhZesNS064e0NP3XP-iiknK8orBsWh8mz9owhrr4piWjDXoFOihG0CxaiamODHB-wJk_Oc5LT_snRWMc4urpAPS5hH2BoX52YJJEdatflPKk74BpYYt4Q23tZobXutaA&amp;tk=4P7YTSniBhi&amp;app=chrome&amp;x-ssr=true"/>
    <hyperlink ref="E73" r:id="rId127" display="https://pages-g.m.taobao.com/wow/z/app/detail-next/item/index?x-ssr=true&amp;id=866524005476&amp;ut_sk=1.YIYoMgs4RtMDAAXLuyYJgFEI_21646297_1788970618093.TaoPassword-WeiXin.blacklight&amp;un=eb22be6e38af3e724c6e4bed9157ce66&amp;share_crt_v=1&amp;un_site=0&amp;spm=a2159r.13376460.0.0&amp;sp_tk=MFNFeFRTYXZzV3Y%3D&amp;cpp=1&amp;shareurl=true&amp;short_name=h.8KVKxme&amp;bxsign=scd5J9v6O5xQAXUSTDSSy_pZgfzsF-mIXzgLIS30DpkdnEWiB6gGQSdCmw1VycUWniy8vxWjGDhgBeXZZdDgbnOpxKxUAKynD-NIwkq3xnOGw56GPNEJ2rHhMpn4o3zf822&amp;tk=0SExTSavsWv&amp;app=apple_web_kit"/>
    <hyperlink ref="E84" r:id="rId128" display="https://e.tb.cn/h.8r3N9WsHVKQk8XD?tk=Py6gTST2JDS"/>
    <hyperlink ref="E74" r:id="rId129" display="https://pages-g.m.taobao.com/wow/z/app/detail-next/item/index?x-ssr=true&amp;id=1008652140197&amp;ut_sk=1.YIYoMgs4RtMDAAXLuyYJgFEI_21646297_1789001385344.TaoPassword-WeiXin.blacklight&amp;un=eb22be6e38af3e724c6e4bed9157ce66&amp;share_crt_v=1&amp;un_site=0&amp;spm=a2159r.13376460.0.0&amp;sp_tk=cEVmclRTVmtZako%3D&amp;cpp=1&amp;shareurl=true&amp;short_name=h.8rcRFRd&amp;bxsign=scdBkIoqCFT2r2UGjLRWP0l8gYGq6HVz-2kvS00u-j8xbvjey2EBhS-RXkAOgzNsyJ-1hNgKI0IOIntlbNKNAiKebdW4gb6r4iGZ_tt-5w6zfct6ZgGLomx0FLxXfd5yDC5&amp;tk=pEfrTSVkYjJ&amp;app=apple_web_kit"/>
    <hyperlink ref="E83" r:id="rId130" display="https://e.tb.cn/h.8r3yBsdIGdQiSNA?tk=ZrfcTSgijx2"/>
    <hyperlink ref="E75" r:id="rId131" display="https://pages-g.m.taobao.com/wow/z/app/detail-next/item/index?umpChannel=bybtqdyh&amp;u_channel=bybtqdyh&amp;id=942539993211&amp;maskChannel=bybtrs&amp;ut_sk=1.YIYoMgs4RtMDAAXLuyYJgFEI_21646297_1789006657143.GoodsTitleURL.1&amp;un=eb22be6e38af3e724c6e4bed9157ce66&amp;share_crt_v=1&amp;un_site=0&amp;spm=a2159r.13376460.0.0&amp;wxsign=tbw6V7_cpQxwPlhBRAk2aKaDTRV6KTpEkzDj4MBwxkWbmg7O0NyrFg5aUmvSLo6UGC2NJKz4aLnmd3zDgZmePacC5BLXZv7gu8uCoWd8Nzcd99aO9FippSftGz6YTLmlS6A&amp;tbSocialPopKey=shareItem&amp;sp_tk=bThrYlRTNWZhOVM%3D&amp;cpp=1&amp;shareurl=true&amp;short_name=h.8r3NQLehWp6GJYI&amp;bxsign=scdOxicwT14LSTz8CSmGBP-0Tg_G53ssNwEF8qn1MkV-1viW-5cLZz-TVJQcnAznXbecnZs-BGiad1ZrgzoDkBNu7O_U696LL2ecti5SGNABCOixsOhro49a0ZAE-OY6N0h&amp;tk=m8kbTS5fa9S&amp;app=apple_web_kit&amp;x-ssr=true"/>
    <hyperlink ref="E82" r:id="rId132" display="https://e.tb.cn/h.8qJflw6Hy5qZIxz?tk=LkaDTS5DgdR"/>
    <hyperlink ref="E76" r:id="rId133" display="https://pages-g.m.taobao.com/wow/z/app/detail-next/item/index?id=706338145132&amp;ut_sk=1.YIYoMgs4RtMDAAXLuyYJgFEI_21646297_1789006657143.GoodsTitleURL.1&amp;un=eb22be6e38af3e724c6e4bed9157ce66&amp;share_crt_v=1&amp;un_site=0&amp;spm=a2159r.13376460.0.0&amp;wxsign=tbw8UfqVec2xeKHFYwEwhiy7F74iPb77H8vp-PgbdRjQyTGWRpswqyxJCI6JWAEQtACib5IPPdsYDyP0HyyxD0ihBq8XTudsarIm0dG-zdoW3MXQplwZow8jsoiQYY2_TJq&amp;tbSocialPopKey=shareItem&amp;sp_tk=ZHpET1RTNURnYUs%3D&amp;cpp=1&amp;shareurl=true&amp;short_name=h.8r3yBhOH9j4mxkg&amp;bxsign=scdfEQE0d5dPFilM4RfHmSQuLSJVN1rEjxFztEm1T_5K-WIdj29EpYi4WdtxCvNJEGua_4XBMbGochogmB9t_6lOYhrjswCbhqBKubvvlQdtPyJf7mQ8h9c65J0xa1wXjOW&amp;tk=dzDOTS5DgaK&amp;app=apple_web_kit&amp;x-ssr=true"/>
    <hyperlink ref="E77" r:id="rId134" display="https://pages-g.m.taobao.com/wow/z/app/detail-next/item/index?id=735246883667&amp;ut_sk=1.YIYoMgs4RtMDAAXLuyYJgFEI_21646297_1789006657143.GoodsTitleURL.1&amp;un=eb22be6e38af3e724c6e4bed9157ce66&amp;share_crt_v=1&amp;un_site=0&amp;spm=a2159r.13376460.0.0&amp;wxsign=tbwZ1JPcmTfvOm9F2x8rHlEbc3cbDfZzEnsQC28SjQwB7DRSM9u2Qvg5wGNKr2wq6pRDEifio4BfdV4L0W5tnXAHObopjjzreUz8FCUR2z58RWmRHfR3IMdHRZAly_0iWSC&amp;tbSocialPopKey=shareItem&amp;sp_tk=eFMxalRTNXMzNVA%3D&amp;cpp=1&amp;shareurl=true&amp;short_name=h.8K9EA48SoceOoD0&amp;bxsign=scdBozcfqkQUWGNHhFrUfd91Z-HGMx0nWOByC6oOEXwAOJaOFtz-tsT7Cnui6HLGcmUdKS6piYiIBiueLV9VnbL9qa2Ylnqt29rM87tz9Q6zENb98WuaHMdAPazzlRbeRCF&amp;tk=xS1jTS5s35P&amp;app=apple_web_kit&amp;x-ssr=true"/>
    <hyperlink ref="E78" r:id="rId135" display="https://pages-g.m.taobao.com/wow/z/app/detail-next/item/index?id=771406098086&amp;ut_sk=1.YIYoMgs4RtMDAAXLuyYJgFEI_21646297_1789006657143.GoodsTitleURL.1&amp;un=eb22be6e38af3e724c6e4bed9157ce66&amp;share_crt_v=1&amp;un_site=0&amp;spm=a2159r.13376460.0.0&amp;wxsign=tbw7wx7GukpXcY6h-ONLA-QiSq4NpTjWFnSHOvQtrrjhjM0wUO3dP1h8iUPG-rtwZj7Viey-VOM70HoUM4blM35fvbCWtGODiV3khq06nvXEO0O1cuQXU9NGMyoq_apkx_1&amp;tbSocialPopKey=shareItem&amp;sp_tk=WUhqZ1RTNWpZeU4%3D&amp;cpp=1&amp;shareurl=true&amp;short_name=h.8K9EA51bcaYcFOW&amp;bxsign=scdRNFuJXkbaheHmh8F67_9-FstBpYpcttby3BgbgQwP5iT5utMF3wzCSxNPuAV_SMiSCSaEPg3MLTj7Gb1lkigaZ_tK7a8ZqNiXFFK_ihQBpIxCkibTtZ8k1R1AfvO339Z&amp;tk=YHjgTS5jYyN&amp;app=apple_web_kit&amp;x-ssr=true"/>
    <hyperlink ref="E79" r:id="rId136" display="https://pages-g.m.taobao.com/wow/z/app/detail-next/item/index?id=1029438455386&amp;ut_sk=1.YIYoMgs4RtMDAAXLuyYJgFEI_21646297_1789006657143.GoodsTitleURL.1&amp;un=eb22be6e38af3e724c6e4bed9157ce66&amp;share_crt_v=1&amp;un_site=0&amp;spm=a2159r.13376460.0.0&amp;wxsign=tbw4OQWmJkyxz5PldlQCx1qpeCAJDm2pvtlz6JfwCRrvRSWuSNs7qBJrh15LUIyPL-dV22Ou5UrJO7FsAzcNeDQGyTDvNi3PCpN38O2wTJ4jUeNOblPHc3Y55baywGYpaWW&amp;tbSocialPopKey=shareItem&amp;sp_tk=N094aFRTZ042djI%3D&amp;cpp=1&amp;shareurl=true&amp;short_name=h.8r3yB9NDHkXvrE5&amp;bxsign=scdSj8r3U0LD6fLE92KHTjsu1d3aJBL2lTHBAYOl6ocyTeBFA8zY2xxvZwFSIAva78YMykeHkyq_-otbrC_HdcxOi7nrNEAarmFRpVN42ds-X7afj0zoTwKmcysjEM84Ua7&amp;tk=7OxhTSgN6v2&amp;app=apple_web_kit&amp;x-ssr=true"/>
    <hyperlink ref="E80" r:id="rId137" display="https://e.tb.cn/h.8r3NQCFERz4u8YL?tk=9rpuTSgN6wr"/>
    <hyperlink ref="E81" r:id="rId138" display="https://e.tb.cn/h.8qJflu0mGslcB2i?tk=vFUOTSgN6xh"/>
    <hyperlink ref="E85" r:id="rId139" display="https://pages-g.m.taobao.com/wow/z/app/detail-next/item/index?x-ssr=true&amp;id=952482169291&amp;ut_sk=1.YIYoMgs4RtMDAAXLuyYJgFEI_21646297_1789006657143.TaoPassword-WeiXin.blacklight&amp;un=eb22be6e38af3e724c6e4bed9157ce66&amp;share_crt_v=1&amp;un_site=0&amp;spm=a2159r.13376460.0.0&amp;sp_tk=YVhnSVRTZ2l5Mnc%3D&amp;cpp=1&amp;shareurl=true&amp;short_name=h.8r3yBDr&amp;bxsign=scd87dGAIKQCf_UxHNciMOPLX9sVmERuA6JUTQZEDny4JJcABd-L6MXYq0cxWIVMv3IoO9okNo2pxeeYk8CZzZhBXkafw1ePH6Uj_3iN078wgBJbmHSLi15q3pSJTGKcfgJ&amp;tk=aXgITSgiy2w&amp;app=apple_web_kit"/>
    <hyperlink ref="E86" r:id="rId140" display="https://pages-fast.m.taobao.com/wow/z/app/ltao-fe/xsms-ssr-yyds/external?x-ssr=true&amp;disableProgress=true&amp;x-preload=true&amp;disableNav=YES&amp;asac=2A241230082ZOWK433A270&amp;x-sec=wua&amp;forceThemis=true&amp;status_bar_transparent=true&amp;spmb=mssharereturntb&amp;src=msdetail&amp;feedsCeiling=true&amp;itemIds=704261310502&amp;shareFrom=xsmsDetail&amp;price=13.16&amp;sourceType=item&amp;sourceType=item&amp;suid=5382edb2-e940-4996-af7d-73188f17f1d2&amp;shareUniqueId=37247584199&amp;ut_sk=1.aG3ZI4MGPekDAELbqhGMas48_21646297_1789033153930.TaoPassword-QQ.1&amp;un=45280cb7a6aab8e8b77c34ba56368eac&amp;share_crt_v=1&amp;un_site=0&amp;spm=a2159r.13376460.0.0&amp;sp_tk=VHR4M1RTbk1CaFU%3D&amp;cpp=1&amp;shareurl=true&amp;short_name=h.8psCC6ox1bILHGL&amp;tk=Ttx3TSnMBhU&amp;app=chrome"/>
    <hyperlink ref="E67" r:id="rId141" display="https://pages-fast.m.taobao.com/wow/z/app/ltao-fe/tbms-limited-grad/externalDetail?x-ssr=true&amp;x-preload=true&amp;disableNav=YES&amp;disableProgress=true&amp;status_bar_transparent=true&amp;forceThemis=true&amp;skeleton=true&amp;force_ssr=true&amp;itemIds=749219461718&amp;src=msdetail&amp;shareFrom=xsmsDetail"/>
    <hyperlink ref="E176" r:id="rId142" display="https://pages-g.m.taobao.com/wow/z/app/detail-next/item/index?id=913822995778&amp;from=cart&amp;spm=a21202.12579950.item.0&amp;x-ssr=true"/>
    <hyperlink ref="E163" r:id="rId143" display="https://detail.tmall.com/item.htm?id=789849573049&amp;mi_id=00009TDlyEAxys-Bd5O1GFdWh5G6y_gJCVS2Gg2cVVmRxf8&amp;skuId=5388420684994&amp;spm=a21xtw.29178619.0.0&amp;xxc=shop" tooltip="https://detail.tmall.com/item.htm?id=789849573049&amp;mi_id=00009TDlyEAxys-Bd5O1GFdWh5G6y_gJCVS2Gg2cVVmRxf8&amp;skuId=5388420684994&amp;spm=a21xtw.29178619.0.0&amp;xxc=shop"/>
    <hyperlink ref="E162" r:id="rId143" display="https://detail.tmall.com/item.htm?id=789849573049&amp;mi_id=00009TDlyEAxys-Bd5O1GFdWh5G6y_gJCVS2Gg2cVVmRxf8&amp;skuId=5388420684994&amp;spm=a21xtw.29178619.0.0&amp;xxc=shop" tooltip="https://detail.tmall.com/item.htm?id=789849573049&amp;mi_id=00009TDlyEAxys-Bd5O1GFdWh5G6y_gJCVS2Gg2cVVmRxf8&amp;skuId=5388420684994&amp;spm=a21xtw.29178619.0.0&amp;xxc=shop"/>
    <hyperlink ref="E175" r:id="rId144" display="https://e.tb.cn/h.8KXKAWVRQ2L0bHX?tk=X1AXThxP47R"/>
    <hyperlink ref="E154" r:id="rId145" display="https://detail.tmall.com/item.htm?id=938965387296&amp;ali_refid=a3_430673_1006:1109818073:H:EX3vYiDXZY3e3CnFSiQ7fQwwEV1DOmvj:4244d221e546337d6f06c1bb2eaeb602&amp;ali_trackid=318_4244d221e546337d6f06c1bb2eaeb602&amp;spm=a21n57.sem.item.1&amp;xxc=ad_ztc&amp;loginBonus=1&amp;utparam=%7B%22aplus_abtest%22%3A%227a80f1798aa6a967e52f76fe42ba75db%22%7D&amp;skuId=6002106574967&amp;mi_id=0000kjf75qy0io8CrOBlpzrZ9LKX39vxHyjJwYxOLgS25Ow&amp;priceTId=213e004817768729259055297e139c&amp;mm_sceneid=0_0_98033252_0"/>
    <hyperlink ref="E153" r:id="rId146" display="https://detail.tmall.com/item.htm?id=605994070633&amp;last_time=1777296661&amp;mi_id=0000V5Slsd6UlLzkFUxsIaxJPuODsbT74OmLSAzsfxFSWIE&amp;scm=1007.13982.82927.0&amp;skuId=4414245658127&amp;spm=tbpc.mytb_footmark.item.goods&amp;upStreamPrice=570" tooltip="https://detail.tmall.com/item.htm?id=605994070633&amp;last_time=1777296661&amp;mi_id=0000V5Slsd6UlLzkFUxsIaxJPuODsbT74OmLSAzsfxFSWIE&amp;scm=1007.13982.82927.0&amp;skuId=4414245658127&amp;spm=tbpc.mytb_footmark.item.goods&amp;upStreamPrice=570"/>
    <hyperlink ref="E165" r:id="rId147" display="https://item.taobao.com/item.htm?spm=a1z0d.6639537%2F202410.item.d985109478239.4a037484AStaQw&amp;id=985109478239&amp;from=cart&amp;skuId=6114173755135&amp;mi_id=0000cJZ_cHofFPC_ncN4r67qMn1HTTlqeaKf6WxhBA8gPQ0&amp;upStreamPrice=890"/>
    <hyperlink ref="E19" r:id="rId148" display="https://chaoshi.detail.tmall.com/item.htm?abbucket=13&amp;id=967449807545&amp;mi_id=0000yr6RyMznHrKVF0BtE1DX5BeqkVK-5AVLpT7kniKsauY&amp;ns=1&amp;priceTId=2147878917898712635176785e0ff7&amp;skuId=6082148879822&amp;spm=a21n57.imgsearch.item.2&amp;utparam=%7B%22aplus_abtest%22%3A%225c0a2256528743ca959c8738119bded2%22%7D&amp;xxc=taobaoSearch"/>
    <hyperlink ref="E20" r:id="rId149" display="https://e.tb.cn/h.8p2ZLnRT9TZ9ieN?tk=6wn5ThCq8kS"/>
    <hyperlink ref="E173" r:id="rId150" display="https://e.tb.cn/h.8KXrUd4ecpxyVoS?tk=EQgrThxOM7B "/>
    <hyperlink ref="E174" r:id="rId151" display="https://e.tb.cn/h.8JFXlulTFLH7CDd?tk=1TP3Thx9cLb"/>
    <hyperlink ref="E126" r:id="rId152" display="https://item.taobao.com/item.htm?from=cart&amp;id=719567713323&amp;mi_id=0000wLKJdV6L6IEB_peYXF32VTfygOHY55RYJPqEC0VqMnk&amp;skuId=5018224553472&amp;spm=a1z0d.6639537%2F202410.item.d719567713323.5fc47484EQA6XK&amp;upStreamPrice=3500"/>
    <hyperlink ref="E117" r:id="rId153" display="https://item.taobao.com/item.htm?abbucket=17&amp;id=859262426187&amp;loginBonus=1&amp;mi_id=0000KXx8vUMukfQvNU6Ajz-XKtFDQrcZZ2zTXwfIiFk6CtI&amp;ns=1&amp;priceTId=2147842e17890039408876314e10a1&amp;skuId=5674621065777&amp;spm=a21n57.sem.item.166.7e023903nymAh4&amp;utparam=%7B%22aplus_abtest%22%3A%225e51d756b966d9254f27a144711cc96d%22%7D&amp;xxc=taobaoSearch"/>
    <hyperlink ref="E32" r:id="rId154" display="https://e.tb.cn/h.8q7SyQl1OLOtn0C?tk=73uGThyuWqM"/>
    <hyperlink ref="E29" r:id="rId155" display="https://e.tb.cn/h.8KdpxDE8U9bjeJV?tk=D4zMThyPPDF "/>
    <hyperlink ref="E23" r:id="rId156" display="https://e.tb.cn/h.8K2Mzdo1SVnvfHB?tk=hJSTThCkYvx "/>
    <hyperlink ref="E181" r:id="rId157" display="https://e.tb.cn/h.8qSDf15XHaTPMV9?tk=0F6vThy6XRk HU293 "/>
    <hyperlink ref="E182" r:id="rId158" display="https://e.tb.cn/h.8p2qFBc5APhguZc?tk=7UPBThy7SC6 HU591 "/>
    <hyperlink ref="E183" r:id="rId159" display="https://e.tb.cn/h.8JEcGcj8wYdoehk?tk=R0mmThy9kpK HU287 "/>
    <hyperlink ref="E184" r:id="rId159" display="https://e.tb.cn/h.8JEcGcj8wYdoehk?tk=R0mmThy9kpK HU287 "/>
    <hyperlink ref="E185" r:id="rId159" display="https://e.tb.cn/h.8JEcGcj8wYdoehk?tk=R0mmThy9kpK HU287 "/>
    <hyperlink ref="E186" r:id="rId159" display="https://e.tb.cn/h.8JEcGcj8wYdoehk?tk=R0mmThy9kpK HU287 "/>
    <hyperlink ref="E187" r:id="rId160" display="https://e.tb.cn/h.8KdvPEaKyGIpKeq?tk=4cDoThyrL5p CZ028 "/>
    <hyperlink ref="E188" r:id="rId161" display="https://e.tb.cn/h.8q7hsx6E9bNbc7I?tk=V8ZwThyGhmJ HU293 "/>
    <hyperlink ref="E189" r:id="rId161" display="https://e.tb.cn/h.8q7hsx6E9bNbc7I?tk=V8ZwThyGhmJ HU293 "/>
    <hyperlink ref="E191" r:id="rId161" display="https://e.tb.cn/h.8q7hsx6E9bNbc7I?tk=V8ZwThyGhmJ HU293 "/>
    <hyperlink ref="E180" r:id="rId157" display="https://e.tb.cn/h.8qSDf15XHaTPMV9?tk=0F6vThy6XRk HU293 "/>
    <hyperlink ref="E190" r:id="rId161" display="https://e.tb.cn/h.8q7hsx6E9bNbc7I?tk=V8ZwThyGhmJ HU293 "/>
    <hyperlink ref="E192" r:id="rId162" display="https://e.tb.cn/h.8JENkzGyPQuQ89v?tk=65diThyxEzU tG-#22&gt;lD 「"/>
    <hyperlink ref="E193" r:id="rId163" display="https://e.tb.cn/h.8JENkzGyPQuQ89v?tk=65diThyxEzU tG-#22&gt;lD "/>
    <hyperlink ref="E194" r:id="rId163" display="https://e.tb.cn/h.8JENkzGyPQuQ89v?tk=65diThyxEzU tG-#22&gt;lD "/>
    <hyperlink ref="E195" r:id="rId163" display="https://e.tb.cn/h.8JENkzGyPQuQ89v?tk=65diThyxEzU tG-#22&gt;lD "/>
    <hyperlink ref="E196" r:id="rId164" display="https://e.tb.cn/h.8JErLxmsKA3srke?tk=AdGMThBYB5q HU591 "/>
    <hyperlink ref="E197" r:id="rId165" display="https://e.tb.cn/h.8KWexI45a2Sn9Bw?tk=bM9pThB2m4h MF287 "/>
    <hyperlink ref="E198" r:id="rId165" display="https://e.tb.cn/h.8KWexI45a2Sn9Bw?tk=bM9pThB2m4h MF287 "/>
    <hyperlink ref="E199" r:id="rId165" display="https://e.tb.cn/h.8KWexI45a2Sn9Bw?tk=bM9pThB2m4h MF287 "/>
    <hyperlink ref="E200" r:id="rId165" display="https://e.tb.cn/h.8KWexI45a2Sn9Bw?tk=bM9pThB2m4h MF287 "/>
    <hyperlink ref="E201" r:id="rId166" display="https://e.tb.cn/h.8KWSi05wp7Ku4OP?tk=F7x5ThB5jz1 CZ007 "/>
    <hyperlink ref="E202" r:id="rId166" display="https://e.tb.cn/h.8KWSi05wp7Ku4OP?tk=F7x5ThB5jz1 CZ007 "/>
    <hyperlink ref="E203" r:id="rId166" display="https://e.tb.cn/h.8KWSi05wp7Ku4OP?tk=F7x5ThB5jz1 CZ007 "/>
    <hyperlink ref="E204" r:id="rId166" display="https://e.tb.cn/h.8KWSi05wp7Ku4OP?tk=F7x5ThB5jz1 CZ007 "/>
    <hyperlink ref="E205" r:id="rId167" display="https://e.tb.cn/h.8JEAWs38RomYR1d?tk=PI1OThB7paM CZ028 "/>
    <hyperlink ref="E206" r:id="rId167" display="https://e.tb.cn/h.8JEAWs38RomYR1d?tk=PI1OThB7paM CZ028 "/>
    <hyperlink ref="E207" r:id="rId167" display="https://e.tb.cn/h.8JEAWs38RomYR1d?tk=PI1OThB7paM CZ028 "/>
    <hyperlink ref="E211" r:id="rId168" display="https://e.tb.cn/h.8qi21yQKE5RF6WC?tk=fcC7ThBOlqZ MF287 "/>
    <hyperlink ref="E210" r:id="rId168" display="https://e.tb.cn/h.8qi21yQKE5RF6WC?tk=fcC7ThBOlqZ MF287 "/>
    <hyperlink ref="E209" r:id="rId168" display="https://e.tb.cn/h.8qi21yQKE5RF6WC?tk=fcC7ThBOlqZ MF287 "/>
    <hyperlink ref="E208" r:id="rId168" display="https://e.tb.cn/h.8qi21yQKE5RF6WC?tk=fcC7ThBOlqZ MF287 "/>
    <hyperlink ref="E215" r:id="rId169" display="https://detail.tmall.com/item.htm?from=cart&amp;id=768987295378&amp;skuId=5276520381735&amp;spm=a1z0d.6639537%2F202410.item.d768987295378.32ba7484uuauPv&amp;upStreamPrice=98880" tooltip="https://detail.tmall.com/item.htm?from=cart&amp;id=768987295378&amp;skuId=5276520381735&amp;spm=a1z0d.6639537%2F202410.item.d768987295378.32ba7484uuauPv&amp;upStreamPrice=98880"/>
    <hyperlink ref="E227" r:id="rId170" display="https://item.taobao.com/item.htm?spm=a1z0d.6639537%2F202410.item.d805145415438.7df77484tt1ihP&amp;id=805145415438&amp;from=cart&amp;skuId=6017296925743&amp;mi_id=0000VjimYBwiSazGDGBT1PTUQC3MVjMW4KraZX_KxJEQmWI&amp;upStreamPrice=3350" tooltip="https://item.taobao.com/item.htm?spm=a1z0d.6639537%2F202410.item.d805145415438.7df77484tt1ihP&amp;id=805145415438&amp;from=cart&amp;skuId=6017296925743&amp;mi_id=0000VjimYBwiSazGDGBT1PTUQC3MVjMW4KraZX_KxJEQmWI&amp;upStreamPrice=3350"/>
    <hyperlink ref="E230" r:id="rId171" display="https://item.taobao.com/item.htm?spm=a1z0d.6639537%2F202410.item.d24319084870.7df77484tt1ihP&amp;id=24319084870&amp;adType=ad&amp;from=cart&amp;skuId=3901768275031&amp;mi_id=0000fNV5JWgTZBNLUy5SnQ-SnEX-2HTTXJX1wucGOmRWaYY&amp;upStreamPrice=15682" tooltip="https://item.taobao.com/item.htm?spm=a1z0d.6639537%2F202410.item.d24319084870.7df77484tt1ihP&amp;id=24319084870&amp;adType=ad&amp;from=cart&amp;skuId=3901768275031&amp;mi_id=0000fNV5JWgTZBNLUy5SnQ-SnEX-2HTTXJX1wucGOmRWaYY&amp;upStreamPrice=15682"/>
    <hyperlink ref="E229" r:id="rId172" display="https://item.taobao.com/item.htm?spm=a1z0d.6639537%2F202410.item.d742197859130.7df77484tt1ihP&amp;id=742197859130&amp;from=cart&amp;skuId=5116208788201&amp;mi_id=0000NiLaAqsifk-UX_W5Qm-HpvPpZrCiPGpHeav26eBsHpc&amp;upStreamPrice=4840" tooltip="https://item.taobao.com/item.htm?spm=a1z0d.6639537%2F202410.item.d742197859130.7df77484tt1ihP&amp;id=742197859130&amp;from=cart&amp;skuId=5116208788201&amp;mi_id=0000NiLaAqsifk-UX_W5Qm-HpvPpZrCiPGpHeav26eBsHpc&amp;upStreamPrice=4840"/>
    <hyperlink ref="E228" r:id="rId173" display="https://item.taobao.com/item.htm?spm=a1z0d.6639537%2F202410.item.d739676157737.7df77484tt1ihP&amp;id=739676157737&amp;adType=orgqzt&amp;from=cart&amp;skuId=6171765887604&amp;mi_id=0000-ruZyT3_weVI_zk1u2UrLjfkjota0Ig5IzCcq_mLneY&amp;upStreamPrice=7575" tooltip="https://item.taobao.com/item.htm?spm=a1z0d.6639537%2F202410.item.d739676157737.7df77484tt1ihP&amp;id=739676157737&amp;adType=orgqzt&amp;from=cart&amp;skuId=6171765887604&amp;mi_id=0000-ruZyT3_weVI_zk1u2UrLjfkjota0Ig5IzCcq_mLneY&amp;upStreamPrice=7575"/>
    <hyperlink ref="E223" r:id="rId174" display="https://item.taobao.com/item.htm?spm=a1z0d.6639537%2F202410.item.d932589955284.7df77484lWLyvI&amp;id=932589955284&amp;from=cart&amp;skuId=5988854835406&amp;mi_id=0000oQMR2oBdIJzWpxgFZPk0leXSQ__7GqyMpgt119m4QYw&amp;upStreamPrice=6500" tooltip="https://item.taobao.com/item.htm?spm=a1z0d.6639537%2F202410.item.d932589955284.7df77484lWLyvI&amp;id=932589955284&amp;from=cart&amp;skuId=5988854835406&amp;mi_id=0000oQMR2oBdIJzWpxgFZPk0leXSQ__7GqyMpgt119m4QYw&amp;upStreamPrice=6500"/>
    <hyperlink ref="E217" r:id="rId175" display="https://item.taobao.com/item.htm?spm=a1z0d.6639537%2F202410.item.d698419689896.7df77484Oucuzv&amp;id=698419689896&amp;adType=ad&amp;from=cart&amp;skuId=5112882118234&amp;mi_id=0000R9dSbXGkrDY6UeOg2dr7sMXy-NsUIF6Txu_3JcsoEfg&amp;upStreamPrice=12500" tooltip="https://item.taobao.com/item.htm?spm=a1z0d.6639537%2F202410.item.d698419689896.7df77484Oucuzv&amp;id=698419689896&amp;adType=ad&amp;from=cart&amp;skuId=5112882118234&amp;mi_id=0000R9dSbXGkrDY6UeOg2dr7sMXy-NsUIF6Txu_3JcsoEfg&amp;upStreamPrice=12500"/>
    <hyperlink ref="E216" r:id="rId176" display="https://item.taobao.com/item.htm?spm=a1z0d.6639537%2F202410.item.d668725540911.7df77484Oucuzv&amp;id=668725540911&amp;adType=orgqzt&amp;from=cart&amp;skuId=5244657484593&amp;mi_id=0000eU9MADGJHSH449BeGMrrXUMcOXXK_XAP69FzTHI1JKM&amp;upStreamPrice=95000" tooltip="https://item.taobao.com/item.htm?spm=a1z0d.6639537%2F202410.item.d668725540911.7df77484Oucuzv&amp;id=668725540911&amp;adType=orgqzt&amp;from=cart&amp;skuId=5244657484593&amp;mi_id=0000eU9MADGJHSH449BeGMrrXUMcOXXK_XAP69FzTHI1JKM&amp;upStreamPrice=95000"/>
    <hyperlink ref="E240" r:id="rId177" display="https://item.taobao.com/item.htm?spm=a1z0d.6639537%2F202410.item.d769532450892.63fc7484Q8ShHh&amp;id=769532450892&amp;from=cart&amp;skuId=5448673155214&amp;mi_id=0000N6-ppVxffTbpJOMA0zpE2J0zO4395dehrz7_XABJr9E&amp;upStreamPrice=20000" tooltip="https://item.taobao.com/item.htm?spm=a1z0d.6639537%2F202410.item.d769532450892.63fc7484Q8ShHh&amp;id=769532450892&amp;from=cart&amp;skuId=5448673155214&amp;mi_id=0000N6-ppVxffTbpJOMA0zpE2J0zO4395dehrz7_XABJr9E&amp;upStreamPrice=20000"/>
    <hyperlink ref="E239" r:id="rId178" display="https://item.taobao.com/item.htm?spm=a1z0d.6639537%2F202410.item.d610736782290.63fc7484Q8ShHh&amp;id=610736782290&amp;from=cart&amp;skuId=6269950982514&amp;mi_id=00009Ch9foXSQnm4DY6VsMTvx4NWRiArdkCRMK5kf36CUyM&amp;upStreamPrice=18400" tooltip="https://item.taobao.com/item.htm?spm=a1z0d.6639537%2F202410.item.d610736782290.63fc7484Q8ShHh&amp;id=610736782290&amp;from=cart&amp;skuId=6269950982514&amp;mi_id=00009Ch9foXSQnm4DY6VsMTvx4NWRiArdkCRMK5kf36CUyM&amp;upStreamPrice=18400"/>
    <hyperlink ref="E238" r:id="rId179" display="https://item.taobao.com/item.htm?spm=a1z0d.6639537%2F202410.item.d842991604716.63fc7484Q8ShHh&amp;id=842991604716&amp;from=cart&amp;skuId=6006368477511&amp;mi_id=0000zRGqcM6N0vQ7J0qVbs7dBHwYLieiXV9PLL94C9QtoQc&amp;upStreamPrice=16900" tooltip="https://item.taobao.com/item.htm?spm=a1z0d.6639537%2F202410.item.d842991604716.63fc7484Q8ShHh&amp;id=842991604716&amp;from=cart&amp;skuId=6006368477511&amp;mi_id=0000zRGqcM6N0vQ7J0qVbs7dBHwYLieiXV9PLL94C9QtoQc&amp;upStreamPrice=16900"/>
    <hyperlink ref="E237" r:id="rId180" display="https://item.taobao.com/item.htm?spm=a1z0d.6639537%2F202410.item.d687328494704.63fc7484Q8ShHh&amp;id=687328494704&amp;from=cart&amp;skuId=5070684810332&amp;mi_id=0000Q7t1gBKtHzVpaovnjdGKkJh5r-elK2Rx0xIeaOdU1og&amp;upStreamPrice=31510" tooltip="https://item.taobao.com/item.htm?spm=a1z0d.6639537%2F202410.item.d687328494704.63fc7484Q8ShHh&amp;id=687328494704&amp;from=cart&amp;skuId=5070684810332&amp;mi_id=0000Q7t1gBKtHzVpaovnjdGKkJh5r-elK2Rx0xIeaOdU1og&amp;upStreamPrice=31510"/>
    <hyperlink ref="E236" r:id="rId181" display="https://item.taobao.com/item.htm?spm=a1z0d.6639537%2F202410.item.d687328494704.63fc7484Q8ShHh&amp;id=687328494704&amp;from=cart&amp;skuId=5070684810334&amp;mi_id=0000Q7t1gBKtHzVpaovnjdGKkJh5r-elK2Rx0xIeaOdU1og&amp;upStreamPrice=32555" tooltip="https://item.taobao.com/item.htm?spm=a1z0d.6639537%2F202410.item.d687328494704.63fc7484Q8ShHh&amp;id=687328494704&amp;from=cart&amp;skuId=5070684810334&amp;mi_id=0000Q7t1gBKtHzVpaovnjdGKkJh5r-elK2Rx0xIeaOdU1og&amp;upStreamPrice=32555"/>
    <hyperlink ref="E235" r:id="rId182" display="https://item.taobao.com/item.htm?spm=a1z0d.6639537%2F202410.item.d687328494704.63fc7484Q8ShHh&amp;id=687328494704&amp;from=cart&amp;skuId=5070684810333&amp;mi_id=0000Q7t1gBKtHzVpaovnjdGKkJh5r-elK2Rx0xIeaOdU1og&amp;upStreamPrice=31510" tooltip="https://item.taobao.com/item.htm?spm=a1z0d.6639537%2F202410.item.d687328494704.63fc7484Q8ShHh&amp;id=687328494704&amp;from=cart&amp;skuId=5070684810333&amp;mi_id=0000Q7t1gBKtHzVpaovnjdGKkJh5r-elK2Rx0xIeaOdU1og&amp;upStreamPrice=31510"/>
    <hyperlink ref="E234" r:id="rId183" display="https://item.taobao.com/item.htm?spm=a1z0d.6639537%2F202410.item.d987555516195.63fc7484Q8ShHh&amp;id=987555516195&amp;from=cart&amp;skuId=6275884103398&amp;mi_id=0000dj3GYYNu7V5FUqUQJdwrdNRMJF-1vp_7ZDf-iDalYYg&amp;upStreamPrice=5900" tooltip="https://item.taobao.com/item.htm?spm=a1z0d.6639537%2F202410.item.d987555516195.63fc7484Q8ShHh&amp;id=987555516195&amp;from=cart&amp;skuId=6275884103398&amp;mi_id=0000dj3GYYNu7V5FUqUQJdwrdNRMJF-1vp_7ZDf-iDalYYg&amp;upStreamPrice=5900"/>
    <hyperlink ref="E233" r:id="rId184" display="https://item.taobao.com/item.htm?spm=a1z0d.6639537%2F202410.item.d987555516195.63fc7484Q8ShHh&amp;id=987555516195&amp;from=cart&amp;skuId=6111482097378&amp;mi_id=0000dj3GYYNu7V5FUqUQJdwrdNRMJF-1vp_7ZDf-iDalYYg&amp;upStreamPrice=4900" tooltip="https://item.taobao.com/item.htm?spm=a1z0d.6639537%2F202410.item.d987555516195.63fc7484Q8ShHh&amp;id=987555516195&amp;from=cart&amp;skuId=6111482097378&amp;mi_id=0000dj3GYYNu7V5FUqUQJdwrdNRMJF-1vp_7ZDf-iDalYYg&amp;upStreamPrice=4900"/>
    <hyperlink ref="E232" r:id="rId185" display="https://item.taobao.com/item.htm?spm=a1z0d.6639537%2F202410.item.d729886770863.63fc7484Q8ShHh&amp;id=729886770863&amp;from=cart&amp;skuId=6078131445605&amp;mi_id=0000gHCXSQq5De0SqESZVo0QsmSZNWmtyJT-Zji0W1KV9RI&amp;upStreamPrice=22003" tooltip="https://item.taobao.com/item.htm?spm=a1z0d.6639537%2F202410.item.d729886770863.63fc7484Q8ShHh&amp;id=729886770863&amp;from=cart&amp;skuId=6078131445605&amp;mi_id=0000gHCXSQq5De0SqESZVo0QsmSZNWmtyJT-Zji0W1KV9RI&amp;upStreamPrice=22003"/>
    <hyperlink ref="E222" r:id="rId186" display="https://item.taobao.com/item.htm?spm=a1z0d.6639537%2F202410.item.d1020187433271.63fc7484Q8ShHh&amp;id=1020187433271&amp;from=cart&amp;skuId=6030704773729&amp;mi_id=0000Z0U6nxeVJ7vNkVJu0scGDbwmzEqUq_A2aPev93OddhE&amp;upStreamPrice=7990" tooltip="https://item.taobao.com/item.htm?spm=a1z0d.6639537%2F202410.item.d1020187433271.63fc7484Q8ShHh&amp;id=1020187433271&amp;from=cart&amp;skuId=6030704773729&amp;mi_id=0000Z0U6nxeVJ7vNkVJu0scGDbwmzEqUq_A2aPev93OddhE&amp;upStreamPrice=7990"/>
    <hyperlink ref="E221" r:id="rId187" display="https://item.taobao.com/item.htm?spm=a1z0d.6639537%2F202410.item.d564661176745.63fc7484Q8ShHh&amp;id=564661176745&amp;from=cart&amp;skuId=3572867281623&amp;mi_id=000021gtVGXb9WuHEahMvGYmdkxdht2obuG89p30Zf3xIH0&amp;upStreamPrice=7990" tooltip="https://item.taobao.com/item.htm?spm=a1z0d.6639537%2F202410.item.d564661176745.63fc7484Q8ShHh&amp;id=564661176745&amp;from=cart&amp;skuId=3572867281623&amp;mi_id=000021gtVGXb9WuHEahMvGYmdkxdht2obuG89p30Zf3xIH0&amp;upStreamPrice=7990"/>
    <hyperlink ref="E220" r:id="rId188" display="https://item.taobao.com/item.htm?spm=a1z0d.6639537%2F202410.item.d521175177077.63fc7484Q8ShHh&amp;id=521175177077&amp;from=cart&amp;skuId=4170663050983&amp;mi_id=0000kperuRVk8EzzQRt_NtAfz4YBVbbUar_hhW9EiA6-gak&amp;upStreamPrice=10980" tooltip="https://item.taobao.com/item.htm?spm=a1z0d.6639537%2F202410.item.d521175177077.63fc7484Q8ShHh&amp;id=521175177077&amp;from=cart&amp;skuId=4170663050983&amp;mi_id=0000kperuRVk8EzzQRt_NtAfz4YBVbbUar_hhW9EiA6-gak&amp;upStreamPrice=10980"/>
    <hyperlink ref="E231" r:id="rId189" display="https://item.taobao.com/item.htm?spm=a1z0d.6639537%2F202410.item.d1002498687834.63fc7484Q8ShHh&amp;id=1002498687834&amp;from=cart&amp;skuId=5995403657363&amp;mi_id=0000Xs4mBR1lREDBeVW1rbQpCopPcj3SxNUr2Td4AvcdAWY&amp;upStreamPrice=4690" tooltip="https://item.taobao.com/item.htm?spm=a1z0d.6639537%2F202410.item.d1002498687834.63fc7484Q8ShHh&amp;id=1002498687834&amp;from=cart&amp;skuId=5995403657363&amp;mi_id=0000Xs4mBR1lREDBeVW1rbQpCopPcj3SxNUr2Td4AvcdAWY&amp;upStreamPrice=4690"/>
    <hyperlink ref="E224" r:id="rId190" display="https://item.taobao.com/item.htm?spm=a1z0d.6639537%2F202410.item.d894568603040.63fc7484Q8ShHh&amp;id=894568603040&amp;from=cart&amp;skuId=6106413528101&amp;mi_id=0000vb4jRBtyggl2wSTCbDZLR64_swqkqkF_Sg46PNj6MWQ&amp;upStreamPrice=1789" tooltip="https://item.taobao.com/item.htm?spm=a1z0d.6639537%2F202410.item.d894568603040.63fc7484Q8ShHh&amp;id=894568603040&amp;from=cart&amp;skuId=6106413528101&amp;mi_id=0000vb4jRBtyggl2wSTCbDZLR64_swqkqkF_Sg46PNj6MWQ&amp;upStreamPrice=1789"/>
    <hyperlink ref="E225" r:id="rId191" display="https://item.taobao.com/item.htm?spm=a1z0d.6639537%2F202410.item.d894568603040.63fc7484Q8ShHh&amp;id=894568603040&amp;from=cart&amp;skuId=5746699789558&amp;mi_id=0000vb4jRBtyggl2wSTCbDZLR64_swqkqkF_Sg46PNj6MWQ&amp;upStreamPrice=1380" tooltip="https://item.taobao.com/item.htm?spm=a1z0d.6639537%2F202410.item.d894568603040.63fc7484Q8ShHh&amp;id=894568603040&amp;from=cart&amp;skuId=5746699789558&amp;mi_id=0000vb4jRBtyggl2wSTCbDZLR64_swqkqkF_Sg46PNj6MWQ&amp;upStreamPrice=1380"/>
    <hyperlink ref="E226" r:id="rId192" display="https://item.taobao.com/item.htm?spm=a1z0d.6639537%2F202410.item.d834089054041.63fc7484Q8ShHh&amp;id=834089054041&amp;adType=orgqzt&amp;from=cart&amp;skuId=6216307435549&amp;mi_id=0000pKEvgRKmVShLfqIw5o4BfpNkTjVPiCVvs0StMX56Poc&amp;upStreamPrice=1660" tooltip="https://item.taobao.com/item.htm?spm=a1z0d.6639537%2F202410.item.d834089054041.63fc7484Q8ShHh&amp;id=834089054041&amp;adType=orgqzt&amp;from=cart&amp;skuId=6216307435549&amp;mi_id=0000pKEvgRKmVShLfqIw5o4BfpNkTjVPiCVvs0StMX56Poc&amp;upStreamPrice=1660"/>
    <hyperlink ref="E218" r:id="rId193" display="https://item.taobao.com/item.htm?spm=a1z0d.6639537%2F202410.item.d698419689896.8a897484jgier9&amp;id=698419689896&amp;adType=ad&amp;from=cart&amp;skuId=5495327587574&amp;mi_id=0000R9dSbXGkrDY6UeOg2dr7sKPF22hIm7CqE7F8LoBlkw0&amp;upStreamPrice=7500" tooltip="https://item.taobao.com/item.htm?spm=a1z0d.6639537%2F202410.item.d698419689896.8a897484jgier9&amp;id=698419689896&amp;adType=ad&amp;from=cart&amp;skuId=5495327587574&amp;mi_id=0000R9dSbXGkrDY6UeOg2dr7sKPF22hIm7CqE7F8LoBlkw0&amp;upStreamPrice=7500"/>
    <hyperlink ref="E219" r:id="rId194" display="https://item.taobao.com/item.htm?spm=a1z0d.6639537%2F202410.item.d852075530774.8a897484fWsqnR&amp;id=852075530774&amp;from=cart&amp;skuId=6034723997722&amp;mi_id=0000vo_zFzY0IDzj_dDRJq0nIgiJcE5eg1rulxrkPVuGf6k&amp;upStreamPrice=7700" tooltip="https://item.taobao.com/item.htm?spm=a1z0d.6639537%2F202410.item.d852075530774.8a897484fWsqnR&amp;id=852075530774&amp;from=cart&amp;skuId=6034723997722&amp;mi_id=0000vo_zFzY0IDzj_dDRJq0nIgiJcE5eg1rulxrkPVuGf6k&amp;upStreamPrice=7700"/>
    <hyperlink ref="E244" r:id="rId195" display="https://e.tb.cn/h.8mrJDiM2HBkcDYs?tk=0eVaTejKcA9 tG-#22&gt;lD "/>
    <hyperlink ref="E245" r:id="rId195" display="https://e.tb.cn/h.8mrJDiM2HBkcDYs?tk=0eVaTejKcA9 tG-#22&gt;lD "/>
    <hyperlink ref="E246" r:id="rId196" display="https://e.tb.cn/h.8msLmIXxWAxzSLy?tk=6kmZTe9IOQh CZ057 "/>
    <hyperlink ref="E247" r:id="rId197" display="https://e.tb.cn/h.8mHjYrNyfQzGbdY?tk=6GIyTekPzZY HU293 "/>
    <hyperlink ref="E248" r:id="rId198" display="https://e.tb.cn/h.8OTog2r8HwldWSi?tk=baxhTePTVW4 CZ321 "/>
    <hyperlink ref="E251" r:id="rId199" display="https://e.tb.cn/h.8P3oA8LH36SqPvt?tk=pX7hTem5qVM CZ028 "/>
    <hyperlink ref="E252" r:id="rId200" display="https://e.tb.cn/h.8PfpsjKMVVFLMGJ?tk=VlHvTeoQQgT CZ057 "/>
    <hyperlink ref="E253" r:id="rId201" display="https://e.tb.cn/h.8PfDhuEZgVqAFA1?tk=W6QpTeoIn6f CZ001 "/>
    <hyperlink ref="E255" r:id="rId202" display="https://e.tb.cn/h.8m5GvEeWvHmGzlH?tk=BQfYT3AtJod HU006 "/>
    <hyperlink ref="E256" r:id="rId203" display="https://e.tb.cn/h.8PUS941AdhQ9hgD?tk=eV0LTeLVZfg HU591 "/>
    <hyperlink ref="E249" r:id="rId204" display="https://e.tb.cn/h.8P3dQGQ5Pww1aSr?tk=RsIHTeOHEds CZ193"/>
    <hyperlink ref="E250" r:id="rId204" display="https://e.tb.cn/h.8P3dQGQ5Pww1aSr?tk=RsIHTeOHEds CZ193"/>
    <hyperlink ref="E254" r:id="rId205" display="https://e.tb.cn/h.8mDNUQiQvbeMBlv?tk=NXXWTeovQSB CZ005 "/>
    <hyperlink ref="E34" r:id="rId206" display="https://e.tb.cn/h.8KWIVW1GEawqE4D?tk=caL1ThBJffJ"/>
  </hyperlinks>
  <printOptions horizontalCentered="1"/>
  <pageMargins left="0.554861111111111" right="0.554861111111111" top="0.60625" bottom="0.60625" header="0.5" footer="0.5"/>
  <pageSetup paperSize="9" fitToHeight="0" orientation="portrait"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肖华香</cp:lastModifiedBy>
  <dcterms:created xsi:type="dcterms:W3CDTF">2026-09-24T01:49:00Z</dcterms:created>
  <dcterms:modified xsi:type="dcterms:W3CDTF">2026-09-28T09:41:21Z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D3DCC2B990504F39910463DCA1A54899_13</vt:lpwstr>
  </property>
  <property fmtid="{D5CDD505-2E9C-101B-9397-08002B2CF9AE}" pid="3" name="KSOProductBuildVer">
    <vt:lpwstr>2052-12.1.0.28505</vt:lpwstr>
  </property>
  <property fmtid="{D5CDD505-2E9C-101B-9397-08002B2CF9AE}" pid="4" name="CalculationRule">
    <vt:i4>1</vt:i4>
  </property>
</Properties>
</file>